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CE1DD2A7-5966-42DE-AE58-FD12CECC95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0" sheetId="1" r:id="rId1"/>
    <sheet name="Приложение 11" sheetId="2" r:id="rId2"/>
    <sheet name="Приложение 12" sheetId="3" r:id="rId3"/>
    <sheet name="Приложение 13" sheetId="4" r:id="rId4"/>
    <sheet name="Приложение 14" sheetId="5" r:id="rId5"/>
    <sheet name="Приложение 15" sheetId="6" r:id="rId6"/>
  </sheets>
  <definedNames>
    <definedName name="_xlnm._FilterDatabase" localSheetId="1" hidden="1">'Приложение 11'!$A$3:$Q$148</definedName>
    <definedName name="OLE_LINK1" localSheetId="0">'Приложение 10'!$A$4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4" i="1" l="1"/>
  <c r="K54" i="1"/>
  <c r="N37" i="2"/>
  <c r="M37" i="2"/>
  <c r="M38" i="2"/>
  <c r="I38" i="1"/>
  <c r="J38" i="1"/>
  <c r="I39" i="1"/>
  <c r="J39" i="1"/>
  <c r="I40" i="1"/>
  <c r="J40" i="1"/>
  <c r="I41" i="1"/>
  <c r="J41" i="1"/>
  <c r="I43" i="1"/>
  <c r="J43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4" i="1"/>
  <c r="J54" i="1"/>
  <c r="I55" i="1"/>
  <c r="J55" i="1"/>
  <c r="N38" i="2" l="1"/>
  <c r="N36" i="2"/>
  <c r="M36" i="2"/>
  <c r="N33" i="2"/>
  <c r="M33" i="2"/>
  <c r="N16" i="2"/>
  <c r="O16" i="2"/>
  <c r="P16" i="2"/>
  <c r="M16" i="2"/>
  <c r="H47" i="1"/>
  <c r="H46" i="1"/>
  <c r="H48" i="1"/>
  <c r="H54" i="1"/>
  <c r="H43" i="1"/>
  <c r="F55" i="1" l="1"/>
  <c r="E55" i="1"/>
  <c r="F52" i="1"/>
  <c r="E52" i="1"/>
  <c r="F51" i="1"/>
  <c r="E51" i="1"/>
  <c r="F50" i="1"/>
  <c r="E50" i="1"/>
  <c r="F49" i="1"/>
  <c r="E49" i="1"/>
  <c r="E48" i="1"/>
  <c r="E47" i="1"/>
  <c r="E46" i="1"/>
  <c r="F41" i="1"/>
  <c r="E41" i="1"/>
  <c r="F40" i="1"/>
  <c r="E40" i="1"/>
  <c r="F39" i="1"/>
  <c r="E39" i="1"/>
  <c r="E38" i="1"/>
  <c r="I22" i="3"/>
  <c r="J22" i="3"/>
  <c r="H22" i="3"/>
  <c r="F28" i="3"/>
  <c r="E28" i="3"/>
  <c r="F22" i="3"/>
  <c r="E22" i="3"/>
  <c r="F16" i="3"/>
  <c r="E16" i="3"/>
  <c r="F14" i="3"/>
  <c r="E14" i="3"/>
  <c r="F13" i="3"/>
  <c r="E13" i="3"/>
  <c r="P28" i="2"/>
  <c r="P27" i="2" s="1"/>
  <c r="P29" i="2"/>
  <c r="J37" i="2"/>
  <c r="K37" i="2"/>
  <c r="L37" i="2"/>
  <c r="O37" i="2"/>
  <c r="P37" i="2"/>
  <c r="I37" i="2"/>
  <c r="M35" i="2"/>
  <c r="N35" i="2"/>
  <c r="M34" i="2"/>
  <c r="N34" i="2"/>
  <c r="L38" i="2"/>
  <c r="K38" i="2"/>
  <c r="L35" i="2"/>
  <c r="K35" i="2"/>
  <c r="L34" i="2"/>
  <c r="K34" i="2"/>
  <c r="L36" i="2"/>
  <c r="K36" i="2"/>
  <c r="L33" i="2"/>
  <c r="K33" i="2"/>
  <c r="F10" i="3" l="1"/>
  <c r="E10" i="3"/>
  <c r="N32" i="2"/>
  <c r="N31" i="2" s="1"/>
  <c r="L32" i="2"/>
  <c r="L31" i="2" s="1"/>
  <c r="M32" i="2"/>
  <c r="M31" i="2" s="1"/>
  <c r="K32" i="2"/>
  <c r="L16" i="2" l="1"/>
  <c r="K16" i="2"/>
  <c r="J38" i="2" l="1"/>
  <c r="J13" i="2" s="1"/>
  <c r="I38" i="2"/>
  <c r="I13" i="2" s="1"/>
  <c r="J36" i="2"/>
  <c r="J11" i="2" s="1"/>
  <c r="I36" i="2"/>
  <c r="I11" i="2" s="1"/>
  <c r="J33" i="2"/>
  <c r="J10" i="2" s="1"/>
  <c r="I33" i="2"/>
  <c r="I10" i="2" s="1"/>
  <c r="J29" i="2"/>
  <c r="I29" i="2"/>
  <c r="J28" i="2"/>
  <c r="J27" i="2" s="1"/>
  <c r="I28" i="2"/>
  <c r="I27" i="2" s="1"/>
  <c r="J16" i="2"/>
  <c r="J15" i="2" s="1"/>
  <c r="J14" i="2" s="1"/>
  <c r="I16" i="2"/>
  <c r="I12" i="2" s="1"/>
  <c r="J32" i="2" l="1"/>
  <c r="J31" i="2" s="1"/>
  <c r="J8" i="2" s="1"/>
  <c r="I9" i="2"/>
  <c r="I32" i="2"/>
  <c r="I31" i="2" s="1"/>
  <c r="J12" i="2"/>
  <c r="J9" i="2" s="1"/>
  <c r="I15" i="2"/>
  <c r="I14" i="2" s="1"/>
  <c r="I8" i="2" l="1"/>
  <c r="J28" i="3" l="1"/>
  <c r="I14" i="3"/>
  <c r="J14" i="3"/>
  <c r="M10" i="2" l="1"/>
  <c r="L14" i="3" l="1"/>
  <c r="K14" i="3"/>
  <c r="K13" i="3"/>
  <c r="O38" i="2"/>
  <c r="P38" i="2"/>
  <c r="M11" i="2" l="1"/>
  <c r="N11" i="2"/>
  <c r="O36" i="2"/>
  <c r="O32" i="2" s="1"/>
  <c r="O31" i="2" s="1"/>
  <c r="P36" i="2"/>
  <c r="N10" i="2"/>
  <c r="O33" i="2"/>
  <c r="P33" i="2"/>
  <c r="P32" i="2" l="1"/>
  <c r="P31" i="2" s="1"/>
  <c r="H55" i="1"/>
  <c r="K55" i="1"/>
  <c r="L55" i="1"/>
  <c r="G55" i="1"/>
  <c r="D55" i="1"/>
  <c r="L48" i="1" l="1"/>
  <c r="L47" i="1"/>
  <c r="K47" i="1"/>
  <c r="G47" i="1"/>
  <c r="L38" i="1"/>
  <c r="L11" i="2" l="1"/>
  <c r="K11" i="2"/>
  <c r="L10" i="2"/>
  <c r="K10" i="2"/>
  <c r="K13" i="2" l="1"/>
  <c r="K31" i="2"/>
  <c r="H39" i="1"/>
  <c r="H40" i="1"/>
  <c r="H41" i="1"/>
  <c r="H49" i="1"/>
  <c r="H50" i="1"/>
  <c r="H51" i="1"/>
  <c r="H52" i="1"/>
  <c r="H38" i="1"/>
  <c r="G13" i="3"/>
  <c r="G38" i="1" l="1"/>
  <c r="K38" i="1"/>
  <c r="G39" i="1"/>
  <c r="K39" i="1"/>
  <c r="L39" i="1"/>
  <c r="G40" i="1"/>
  <c r="K40" i="1"/>
  <c r="L40" i="1"/>
  <c r="G41" i="1"/>
  <c r="K41" i="1"/>
  <c r="L41" i="1"/>
  <c r="G46" i="1"/>
  <c r="K46" i="1"/>
  <c r="L46" i="1"/>
  <c r="G44" i="1"/>
  <c r="K44" i="1"/>
  <c r="L44" i="1"/>
  <c r="D38" i="1"/>
  <c r="D39" i="1"/>
  <c r="D40" i="1"/>
  <c r="D41" i="1"/>
  <c r="D43" i="1"/>
  <c r="G48" i="1"/>
  <c r="K48" i="1"/>
  <c r="D48" i="1"/>
  <c r="G49" i="1"/>
  <c r="K49" i="1"/>
  <c r="L49" i="1"/>
  <c r="D49" i="1"/>
  <c r="G50" i="1"/>
  <c r="K50" i="1"/>
  <c r="L50" i="1"/>
  <c r="D50" i="1"/>
  <c r="G51" i="1"/>
  <c r="K51" i="1"/>
  <c r="L51" i="1"/>
  <c r="D51" i="1"/>
  <c r="G52" i="1"/>
  <c r="K52" i="1"/>
  <c r="L52" i="1"/>
  <c r="K22" i="3" l="1"/>
  <c r="L22" i="3"/>
  <c r="G22" i="3"/>
  <c r="H14" i="3"/>
  <c r="G14" i="3"/>
  <c r="G10" i="3" s="1"/>
  <c r="H13" i="3"/>
  <c r="I13" i="3"/>
  <c r="I10" i="3" s="1"/>
  <c r="J13" i="3"/>
  <c r="J10" i="3" s="1"/>
  <c r="K10" i="3"/>
  <c r="L13" i="3"/>
  <c r="L10" i="3" s="1"/>
  <c r="G28" i="3"/>
  <c r="H16" i="3"/>
  <c r="G16" i="3"/>
  <c r="H28" i="3"/>
  <c r="I28" i="3"/>
  <c r="K28" i="3"/>
  <c r="L28" i="3"/>
  <c r="I16" i="3"/>
  <c r="J16" i="3"/>
  <c r="K16" i="3"/>
  <c r="L16" i="3"/>
  <c r="H10" i="3" l="1"/>
  <c r="L28" i="2"/>
  <c r="L27" i="2" s="1"/>
  <c r="K28" i="2"/>
  <c r="K27" i="2" s="1"/>
  <c r="M28" i="2"/>
  <c r="M27" i="2" s="1"/>
  <c r="N28" i="2"/>
  <c r="N27" i="2" s="1"/>
  <c r="O28" i="2"/>
  <c r="O27" i="2" s="1"/>
  <c r="K15" i="2"/>
  <c r="K14" i="2" s="1"/>
  <c r="L15" i="2"/>
  <c r="L14" i="2" s="1"/>
  <c r="M15" i="2"/>
  <c r="M14" i="2" s="1"/>
  <c r="N15" i="2"/>
  <c r="N14" i="2" s="1"/>
  <c r="P15" i="2"/>
  <c r="P14" i="2" s="1"/>
  <c r="O15" i="2"/>
  <c r="O14" i="2" s="1"/>
  <c r="L13" i="2"/>
  <c r="M13" i="2"/>
  <c r="K29" i="2"/>
  <c r="K12" i="2" s="1"/>
  <c r="L29" i="2"/>
  <c r="M29" i="2"/>
  <c r="M12" i="2" s="1"/>
  <c r="N29" i="2"/>
  <c r="O29" i="2"/>
  <c r="M8" i="2" l="1"/>
  <c r="M9" i="2"/>
  <c r="L8" i="2"/>
  <c r="K8" i="2"/>
  <c r="L12" i="2"/>
  <c r="L9" i="2" s="1"/>
  <c r="N8" i="2"/>
  <c r="O8" i="2"/>
  <c r="P13" i="2"/>
  <c r="O13" i="2"/>
  <c r="N13" i="2"/>
  <c r="O12" i="2"/>
  <c r="N12" i="2"/>
  <c r="P12" i="2"/>
  <c r="P8" i="2"/>
  <c r="N9" i="2" l="1"/>
  <c r="O9" i="2"/>
  <c r="K9" i="2"/>
  <c r="P9" i="2"/>
</calcChain>
</file>

<file path=xl/sharedStrings.xml><?xml version="1.0" encoding="utf-8"?>
<sst xmlns="http://schemas.openxmlformats.org/spreadsheetml/2006/main" count="831" uniqueCount="275">
  <si>
    <t>№ п/п</t>
  </si>
  <si>
    <t>Цель, целевые показатели, задачи, показатели результативности</t>
  </si>
  <si>
    <t>Ед. измерения</t>
  </si>
  <si>
    <t>Весовой критерий</t>
  </si>
  <si>
    <t>Год, предшествующий отчетному году</t>
  </si>
  <si>
    <t>Отчетный год реализации муниципальной программы Ужурского района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</si>
  <si>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</si>
  <si>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</si>
  <si>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 – июнь</t>
  </si>
  <si>
    <t>значение на конец года</t>
  </si>
  <si>
    <t>план</t>
  </si>
  <si>
    <t>факт</t>
  </si>
  <si>
    <t>1-й год</t>
  </si>
  <si>
    <t>2-й год</t>
  </si>
  <si>
    <t>...</t>
  </si>
  <si>
    <t>…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</si>
  <si>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</si>
  <si>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</si>
  <si>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</si>
  <si>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</si>
  <si>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</si>
  <si>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</si>
  <si>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Примечание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</si>
  <si>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</si>
  <si>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</si>
  <si>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>плановый период</t>
  </si>
  <si>
    <t>РзПр</t>
  </si>
  <si>
    <t>Муниципальная программа Ужурского района</t>
  </si>
  <si>
    <t>всего расходные обязательства</t>
  </si>
  <si>
    <t>в том числе по ГРБС:</t>
  </si>
  <si>
    <t>Подпрограмма 1</t>
  </si>
  <si>
    <t xml:space="preserve">Приложение № 11
к Порядку принятия решений о разработке муниципальных программ Ужурского района, их формирования и реализации
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</si>
  <si>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</si>
  <si>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</si>
  <si>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</si>
  <si>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</si>
  <si>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</si>
  <si>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федеральный бюджет1</t>
  </si>
  <si>
    <t>краевой бюджет</t>
  </si>
  <si>
    <t>местный бюджет</t>
  </si>
  <si>
    <t>внебюджетные источники</t>
  </si>
  <si>
    <t xml:space="preserve">Подпрограмма 1 </t>
  </si>
  <si>
    <t>федеральный бюджет</t>
  </si>
  <si>
    <t>1 Учитываются средства федерального и краевого бюджетов, поступающие в виде межбюджетных трансфертов в районный бюджет.</t>
  </si>
  <si>
    <t>Информация об использовании бюджетных ассигнований районного бюджета и иных средств на реализацию программы с указанием плановых и фактических значений</t>
  </si>
  <si>
    <t xml:space="preserve">Приложение 12 </t>
  </si>
  <si>
    <t>к Порядку принятия решений о разработке муниципальных программ Ужурского района,их формировании и реализации</t>
  </si>
  <si>
    <t>План на 20__ г.</t>
  </si>
  <si>
    <t>Финансирова-ние за январь – __________ 20__ г.</t>
  </si>
  <si>
    <t>Фактическое освоение за январь – _____ 20__ г.</t>
  </si>
  <si>
    <t>Виды выполненных работ за январь – _____ 20__ г.</t>
  </si>
  <si>
    <t>в ценах 2001 г.</t>
  </si>
  <si>
    <t>в ценах контракта на 01.01.20__ г.</t>
  </si>
  <si>
    <t>аванс</t>
  </si>
  <si>
    <t>лимит</t>
  </si>
  <si>
    <t>Наименование подпрограммы 1</t>
  </si>
  <si>
    <t>Главный распорядитель 1</t>
  </si>
  <si>
    <t>Наименование мероприятия 1</t>
  </si>
  <si>
    <t>Заказчик 1</t>
  </si>
  <si>
    <t>Объект 1</t>
  </si>
  <si>
    <t>Объект 2</t>
  </si>
  <si>
    <t>Заказчик 2</t>
  </si>
  <si>
    <t>Итого по мероприятию  1</t>
  </si>
  <si>
    <t>Наименование мероприятия 2</t>
  </si>
  <si>
    <t>Главный распорядитель 2</t>
  </si>
  <si>
    <t>Итого по подпрограмме 1</t>
  </si>
  <si>
    <t>Наименование подпрограммы 2</t>
  </si>
  <si>
    <t>Итого по программе</t>
  </si>
  <si>
    <t>главный распорядитель 1</t>
  </si>
  <si>
    <t>главный распорядитель 2</t>
  </si>
  <si>
    <t xml:space="preserve">Остаток сметной стоимости на 01.01.20_ г. </t>
  </si>
  <si>
    <t>Мощность объекта с указанием ед.измерения</t>
  </si>
  <si>
    <t xml:space="preserve"> </t>
  </si>
  <si>
    <t>1 Указывается согласно разработанной проектной документации (заданию на разработку проектной документации) наименование объекта либо основные характеристики объекта недвижимого имущества, планируемого к приобретению.</t>
  </si>
  <si>
    <t>2 Срок строительства (реконструкции, технического перевооружения) объекта с года начала разработки проектно-сметной документации до ввода его</t>
  </si>
  <si>
    <t>в эксплуатацию либо срок приобретения объекта.</t>
  </si>
  <si>
    <t>3 При разработке проектной документации – ориентировочно. В случае приобретения объектов недвижимого имущества графы 5, 6, 7, 8 не заполняются.</t>
  </si>
  <si>
    <t>Приложение 13</t>
  </si>
  <si>
    <t>Цель, задача, мероприятие</t>
  </si>
  <si>
    <t>Эффект от реализации мероприятия</t>
  </si>
  <si>
    <t>Итого по муниципальной программы Ужурского района</t>
  </si>
  <si>
    <t>Приложение 14</t>
  </si>
  <si>
    <t>Информация о фактическом исполнении мероприятий, направленных на реализацию научной, научно-технической и иновационной деятельности</t>
  </si>
  <si>
    <t>(тыс.рублей)</t>
  </si>
  <si>
    <t>Наименование муниципальной услуги (работы)</t>
  </si>
  <si>
    <t>Содержание муниципальной услуги (работы)1</t>
  </si>
  <si>
    <t>Наименование и значение показателя объема муниципальной услуги (работы)</t>
  </si>
  <si>
    <t>Муниципальная  услуга (работа) 1</t>
  </si>
  <si>
    <t xml:space="preserve">содержание муниципальной услуги (работы) </t>
  </si>
  <si>
    <t>наименование и значение показателя 1</t>
  </si>
  <si>
    <t>наименование и значение показателя n</t>
  </si>
  <si>
    <t>Расходы районного бюджета на оказание (выполнение) муниципальной услуги (работы), тыс. руб.</t>
  </si>
  <si>
    <t>Муниципальная  услуга (работа) 2</t>
  </si>
  <si>
    <t xml:space="preserve">содержание муниципальной  услуги (работы) </t>
  </si>
  <si>
    <t>И т.д. по муниципальным услугам (работам)</t>
  </si>
  <si>
    <t>1 Содержание муниципальной услуги (работы) указывается по каждой реестровой записи.</t>
  </si>
  <si>
    <t>Приложение 15</t>
  </si>
  <si>
    <t>Информация о планируемых значениях и фактичесчки достигнутых значениях сводных показателей муниципальных зданий</t>
  </si>
  <si>
    <t>Приложение 10</t>
  </si>
  <si>
    <r>
      <t>Наименование объекта, территория строительства (приобретения)</t>
    </r>
    <r>
      <rPr>
        <sz val="9"/>
        <color theme="1"/>
        <rFont val="Times New Roman"/>
        <family val="1"/>
        <charset val="204"/>
      </rPr>
      <t>1</t>
    </r>
  </si>
  <si>
    <r>
      <t>Годы строительства (приобретения)</t>
    </r>
    <r>
      <rPr>
        <sz val="9"/>
        <color theme="1"/>
        <rFont val="Times New Roman"/>
        <family val="1"/>
        <charset val="204"/>
      </rPr>
      <t>2</t>
    </r>
  </si>
  <si>
    <r>
      <t>Сметная стоимость по утвержденной ПСД, всего</t>
    </r>
    <r>
      <rPr>
        <sz val="9"/>
        <color theme="1"/>
        <rFont val="Times New Roman"/>
        <family val="1"/>
        <charset val="204"/>
      </rPr>
      <t>3</t>
    </r>
  </si>
  <si>
    <t xml:space="preserve">Подпрограмма 2 </t>
  </si>
  <si>
    <t>Подпрограмма 3</t>
  </si>
  <si>
    <t>Цель: обеспечение долгосрочной сбалансированности и устойчивости бюджетной сиситемы Ужурского района, повышния качества и прозрачности управления муниципальными финансами</t>
  </si>
  <si>
    <t>Целевые показатели:</t>
  </si>
  <si>
    <t>Обеспечение минимального размера бюджетной обеспеченности муниципальных образований после выравнивания</t>
  </si>
  <si>
    <t>Рост объема налоговых и неналоговых доходов местных бюджетов в общем объеме доходов местных бюджетов</t>
  </si>
  <si>
    <t>Сохранение количества муниципальных образований Ужурского района, в которых отдельные муниципальные полномочия исполняются надлежащим образом</t>
  </si>
  <si>
    <t>Отсутствие в местных бюджетах просроченной кредиторской задолженности по выплате заработной платы с начислениями работникам бюджетной сферы и по исполнению обязательств перед гражданами</t>
  </si>
  <si>
    <t>Отсутствие просроченной задолженности по долговым обязательствам Ужурского района</t>
  </si>
  <si>
    <t>Обеспечение исполнения расходных обязательств района (за исключением безвозмездных поступлений)</t>
  </si>
  <si>
    <t>Повышение качества финансового менеджмента главных распорядителей бюджетных средств</t>
  </si>
  <si>
    <t>Размещение на официальном сайте Ужурского района путеводителя  по бюджету</t>
  </si>
  <si>
    <t>Обеспечение минимального размера бюджетной обеспеченности муниципальных образований Ужурского района после выравнивания</t>
  </si>
  <si>
    <t>Рост объема налоговых и неналоговых доходов бюджетов муниципальных образований Ужурского района в общем объеме доходов бюджетов муниципальных образований Ужурского района</t>
  </si>
  <si>
    <t>Отсутствие в бюджетах муниципальных образований Ужурского района просроченной кредиторской задолженности по выплате заработной платы с начислениями работникам бюджетной сферы и по исполнению обязательств перед гражданами</t>
  </si>
  <si>
    <t>Подпрограмма 2</t>
  </si>
  <si>
    <t>Обеспечение исполнения расходных обязательств района (без безвозмездных поступлений)</t>
  </si>
  <si>
    <t>Подпрограмма 2. Управление муниципальным долгом Ужурского района</t>
  </si>
  <si>
    <t>Подпрограмма 1. Создание условий для эффективного и ответственного управления муниципальными финансами, повышения устойчивости бюджетов муниципальных образований Ужурского района</t>
  </si>
  <si>
    <t>Задача 1. Создание условий для обеспечения финансовой устойчивости бюджетов муниципальных образований Ужурского района</t>
  </si>
  <si>
    <t>тыс.рублей</t>
  </si>
  <si>
    <t>Подпрограмма 3 .Обеспечение реализации муниципальной программы и прочие мероприятия</t>
  </si>
  <si>
    <t>единиц</t>
  </si>
  <si>
    <t>процент</t>
  </si>
  <si>
    <t>Задача 5. Соблюдение ограничений по объему муниципального долга и расходам на его обслуживание установленных законодательством</t>
  </si>
  <si>
    <t>Х</t>
  </si>
  <si>
    <t>090</t>
  </si>
  <si>
    <t>не менее 4,0</t>
  </si>
  <si>
    <t>балл</t>
  </si>
  <si>
    <t>не менее 95,0</t>
  </si>
  <si>
    <t xml:space="preserve">                                            </t>
  </si>
  <si>
    <t>Подпрограмма 2. Управление муниципальным долгом</t>
  </si>
  <si>
    <t>Подпрограмма 3. Обеспечение реализации муниципальной программы и прочие мероприятия</t>
  </si>
  <si>
    <t>Цель муниципальной программы: обеспечение долгосрочной сбалансированности и устойчивости бюджетной системы Ужурского района, повышение качества и прозрачности управления муниципальными финансами</t>
  </si>
  <si>
    <t>Информация по объектам недвижимого имущества муниципальной собственности Ужурского района, подлежащим строительству, реконструкции, техническому перевооружению или приобритению, включенным в муниципальную программу Ужурского района "Управление муниципальными финансами"</t>
  </si>
  <si>
    <t>Муниципальная программа "Управление муниципальными финансами"</t>
  </si>
  <si>
    <t>0100000000</t>
  </si>
  <si>
    <t>0110000000</t>
  </si>
  <si>
    <t>0120000000</t>
  </si>
  <si>
    <t>0130000000</t>
  </si>
  <si>
    <t>Мероприятие 1</t>
  </si>
  <si>
    <t xml:space="preserve">Финансовое управление администрации Ужурского района </t>
  </si>
  <si>
    <t>0110076010</t>
  </si>
  <si>
    <t>Мероприятие 2</t>
  </si>
  <si>
    <t>0110083010</t>
  </si>
  <si>
    <t>Мероприятие 3</t>
  </si>
  <si>
    <t>Мероприятие 4</t>
  </si>
  <si>
    <t>0110083020</t>
  </si>
  <si>
    <t>Руководство и управление в сфере установленных  функций органов местного самоуправления</t>
  </si>
  <si>
    <t>0130080070</t>
  </si>
  <si>
    <t>0120080010</t>
  </si>
  <si>
    <t>0130080040</t>
  </si>
  <si>
    <t>Мероприятие 5</t>
  </si>
  <si>
    <t>"Управление муниципальными финансами"</t>
  </si>
  <si>
    <t>КЦСР</t>
  </si>
  <si>
    <t>КВР</t>
  </si>
  <si>
    <t>"Создание условий для эффективного и ответственного управления муниципальными финансами, повышения устойчивости бюджетов муниципальных образований Ужурского района"</t>
  </si>
  <si>
    <t>"Управление муниципальным долгом"</t>
  </si>
  <si>
    <t>0106</t>
  </si>
  <si>
    <t>0113</t>
  </si>
  <si>
    <t>"Обеспечение реализации муниципальной программы и прочие мероприятия"</t>
  </si>
  <si>
    <t>"Создание условий для эффективного и ответственного управлениямуниципальными финанасами, повышения устойчивости бюджетов муниципальных образований Ужурского района"</t>
  </si>
  <si>
    <t>0110077450</t>
  </si>
  <si>
    <t>Соблюдение установленных сроков формирования и представления бухгалтерской и бюджетной отчетности в финансовое управление подведомственным учреждением МКУ "Межведомственная бухгалтерия "</t>
  </si>
  <si>
    <t>ДА/Нет</t>
  </si>
  <si>
    <t>Доля муниципальных учреждений МКУ "Межведомственная бухгалтерия"прошедших инвентаризацию</t>
  </si>
  <si>
    <t>ДА</t>
  </si>
  <si>
    <t>не менее 10,0</t>
  </si>
  <si>
    <t xml:space="preserve">ДА </t>
  </si>
  <si>
    <t>не менее 100,0</t>
  </si>
  <si>
    <t>Мероприятие 6</t>
  </si>
  <si>
    <t>Мероприятие 7</t>
  </si>
  <si>
    <t>0110083030</t>
  </si>
  <si>
    <t>не менее 83000,0</t>
  </si>
  <si>
    <t>Нет</t>
  </si>
  <si>
    <t xml:space="preserve">Нет </t>
  </si>
  <si>
    <t>Сохранение  доли расходов районного бюджета, формируемых в рамках муниципальных программ Ужурского района</t>
  </si>
  <si>
    <t>Обеспечение деятельности МКУ "Межведомственная бухгалтерия"</t>
  </si>
  <si>
    <t>Частичная компенсация расходов на повышение оплаты труда отдельным категориям работников бюджетной сферы</t>
  </si>
  <si>
    <t>0130027240</t>
  </si>
  <si>
    <t>121</t>
  </si>
  <si>
    <t>Муниципальное казённое учреждение "Управление культуры, спорта и молодёжной политики Ужурского района"</t>
  </si>
  <si>
    <t>080</t>
  </si>
  <si>
    <t>0703</t>
  </si>
  <si>
    <t>0707</t>
  </si>
  <si>
    <t>0801</t>
  </si>
  <si>
    <t>Муниципальное казенное учреждение "Управление образования Ужурского района"</t>
  </si>
  <si>
    <t>0701</t>
  </si>
  <si>
    <t>0702</t>
  </si>
  <si>
    <t>0709</t>
  </si>
  <si>
    <t>611</t>
  </si>
  <si>
    <t>111</t>
  </si>
  <si>
    <t>119</t>
  </si>
  <si>
    <t>140</t>
  </si>
  <si>
    <t>0104</t>
  </si>
  <si>
    <t>Администрация Ужурского района Красноярского края</t>
  </si>
  <si>
    <t>Осуществление части полномочий по составлению и рассмотрению проекта бюджета, утверждению и исполнению бюджета, осуществлению контроля за его исполнением, составлению и утверждению отчета об исполнении бюджета Васильевского сельсовета</t>
  </si>
  <si>
    <t>0130094040</t>
  </si>
  <si>
    <t>050</t>
  </si>
  <si>
    <t>не менее 2,3</t>
  </si>
  <si>
    <t>Соблюдение доли расходов на обслуживание муниципального долга Ужурского района в объеме расходов районного бюджета, за исключением объема расходов, которые осуществляются за счет средств субвенций, предоставляемых из бюджетов бюджетной системы Российской Федерации</t>
  </si>
  <si>
    <t>не более 10,0</t>
  </si>
  <si>
    <t>Сохранение качества бухгалтерской отчетности,предоставляемой в финансовое управление подведомственным учреждением МКУ "Межведомственная бухгалтерия"</t>
  </si>
  <si>
    <t>Соблюдение требований к составу бухгалтерской и бюджетной отчетности предоставляемых в финансовое управление администрации Ужурского района Красноярского края подведомственным учреждением МКУ "Межведомственная бухгалтерия "</t>
  </si>
  <si>
    <t>Достижение целевого показателя средней заработной платы отдельным категориям работников бюджетной сферы</t>
  </si>
  <si>
    <t>да/нет</t>
  </si>
  <si>
    <t>Задача 2. Совершенствование механизма выравнивания уровня бюджетной обеспеченности поселений</t>
  </si>
  <si>
    <t>Задача 3. Расширение использования финансовых инструментов для увеличения количества финансовых источников, способствующих увеличению доходной части бюджета района</t>
  </si>
  <si>
    <t>Задача 4. Повышение качества управления муниципальными финансами</t>
  </si>
  <si>
    <t>Задача 6. Обслуживание муниципального долга Ужурского районаа</t>
  </si>
  <si>
    <t>Задача 7. Повышение качества планирования и управления муниципальными финансами, развитие программно-целевых принципов формирования бюджета, а также содействие совершенствованию кадрового потенциала муниципальной финансовой системы Ужурского района</t>
  </si>
  <si>
    <t>Задача 8. Обеспечение доступа для граждан к информации о районном бюджете и бюджетном процессе в компактной и доступной форме</t>
  </si>
  <si>
    <t>Задача 9. Организация и осуществление внутреннего финансового контроля</t>
  </si>
  <si>
    <t>Задача 10. Обеспечение качественной организации ведения бухгалтерского учета, составления, предоставления бухгалтерской отчетности в налоговые органы, внебюджетные фонды, органы статистики, главным распорядителям, финансовому органу, взаимосвязанного их отражения в бухгалтерских регистрах</t>
  </si>
  <si>
    <t>Задача 11. Обеспечение повышения оплаты труда отдельным категориям работников бюджетной сферы Красноярского края</t>
  </si>
  <si>
    <t>не более10,0</t>
  </si>
  <si>
    <t>Сохранение качество бухгалтерской отчетности,предоставляемой в финансовое управление подведомственным учреждением МКУ "Межведомственная бухгалтерия"</t>
  </si>
  <si>
    <t>Сохранение количества муниципальных учреждений,подвергшихся внутреннему финансовому контролю</t>
  </si>
  <si>
    <t>Доля муниципальных учреждений, обслуживаемых МКУ «Межведомственная бухгалтерия Ужурского района», прошедших инвентаризацию</t>
  </si>
  <si>
    <t>Мероприятие 8</t>
  </si>
  <si>
    <t>Мероприятие 9</t>
  </si>
  <si>
    <t>Руководитель финансового управления</t>
  </si>
  <si>
    <t>Н.А. Винтер</t>
  </si>
  <si>
    <t>Плющ Ксения Владимировна</t>
  </si>
  <si>
    <t>Частичная компенсация расходов на повышение отплаты труда отдельным категориям работников бюджетной сферы</t>
  </si>
  <si>
    <t>Частичная компенсацию расходов МБУК "Златоруновский поселковый музей</t>
  </si>
  <si>
    <t>8(39156) 22789</t>
  </si>
  <si>
    <t xml:space="preserve">Дотация на выравнивание бюджетной обеспеченности поселений, входящих в состав муниципального района края за счет средств субвенции из краевого бюджета </t>
  </si>
  <si>
    <t>Дотация на выравнивание бюджетной обеспеченности бюджетов поселений за счет средств районного бюджета</t>
  </si>
  <si>
    <t xml:space="preserve">Иные межбюджетные трансферты за содействие развитию налогового потенциала </t>
  </si>
  <si>
    <t>Иные межбюджетные трансферты на поддержку мер по обеспечению  сбалансированности бюджетов поселений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</si>
  <si>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8,6 процентов с 1 июля 2022 года )</t>
  </si>
  <si>
    <t>0110087240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</si>
  <si>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10 процентов)</t>
  </si>
  <si>
    <t>011008724P</t>
  </si>
  <si>
    <t>Частичная компенсация расходов на повышение оплаты труда отдельным категориям работников бюджетной сферы Красноярского края (региональные выплаты)</t>
  </si>
  <si>
    <t>Мероприятие 10</t>
  </si>
  <si>
    <t>011008724R</t>
  </si>
  <si>
    <t>Расходы на обслуживание муниципального долга Ужурского района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</si>
  <si>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8,6 процентов с 1 июля 2022 года)</t>
  </si>
  <si>
    <t>0130087240</t>
  </si>
  <si>
    <t>Контрольно-счетная комиссия Ужурского района</t>
  </si>
  <si>
    <t>055</t>
  </si>
  <si>
    <t>Ужурский районный Совет депутатов</t>
  </si>
  <si>
    <t>070</t>
  </si>
  <si>
    <t>0103</t>
  </si>
  <si>
    <t>0804</t>
  </si>
  <si>
    <t>1101</t>
  </si>
  <si>
    <t>0102</t>
  </si>
  <si>
    <t>0310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</si>
  <si>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10 процентов) в рамках подпрограммы "Обеспечение реализации муниципальной программы и прочие мероприятия "муниципальной программы "Управление муниципальными финансами"</t>
  </si>
  <si>
    <t>013008724P</t>
  </si>
  <si>
    <t>013008724R</t>
  </si>
  <si>
    <t>За содействие развитию налогового потенциала</t>
  </si>
  <si>
    <t>0130077450</t>
  </si>
  <si>
    <t>Частичная компенсация расходов на повышение оплаты труда отдельным категориям работников бюджетной сферы Красноярского края (по Указам Президента)</t>
  </si>
  <si>
    <t>013008724Y</t>
  </si>
  <si>
    <t>Организация материально-технического обеспечения муниципальных учреждений (совместная закупка оргтехники, компьютеров и периферийного оборудования)</t>
  </si>
  <si>
    <t>0130084100</t>
  </si>
  <si>
    <t>Мероприятие 11</t>
  </si>
  <si>
    <t>не менее 88000,0</t>
  </si>
  <si>
    <t>не менее 89000,0</t>
  </si>
  <si>
    <t>не менее 4,4</t>
  </si>
  <si>
    <t>не менее 4,5</t>
  </si>
  <si>
    <t>за янарь - июнь  (нарастающим итогом)</t>
  </si>
  <si>
    <t xml:space="preserve">Финансовое обеспечение(возмещение)расходных обязательств муниципальных образований,связанных с увеличением с 1 июня 2022 года региональных выплат </t>
  </si>
  <si>
    <t>0110010340</t>
  </si>
  <si>
    <t>Финансовое обеспечение(возмещение)расходных обязательств муниципальных образований,связанных с увеличением с 1 июня 2022 года региональных выплат</t>
  </si>
  <si>
    <t>0130010340</t>
  </si>
  <si>
    <t>Муниципальная программма "Управление муниципальными финансами"  по состоянию на 01.01.2023</t>
  </si>
  <si>
    <t>Муниципальная программа "Управление муниципальными финансами" по состоянию на 01.01.2023</t>
  </si>
  <si>
    <t>не менее 93,0</t>
  </si>
  <si>
    <t>не менее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</si>
</sst>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1" xfId="0" applyFont="1" applyBorder="1" applyAlignment="1">
      <alignment vertical="top" wrapText="1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/>
    <xf numFmtId="0" fontId="7" fillId="0" borderId="0" xfId="0" applyFont="1" applyAlignment="1">
      <alignment vertical="top"/>
    </xf>
    <xf numFmtId="0" fontId="5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5" fillId="2" borderId="0" xfId="0" applyFont="1" applyFill="1"/>
    <xf numFmtId="0" fontId="0" fillId="2" borderId="0" xfId="0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7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right"/>
    </xf>
    <xf numFmtId="0" fontId="5" fillId="2" borderId="0" xfId="0" applyFont="1" applyFill="1" applyAlignment="1"/>
    <xf numFmtId="0" fontId="4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64" fontId="9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/>
    <xf numFmtId="0" fontId="3" fillId="2" borderId="0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0" fontId="1" fillId="2" borderId="0" xfId="0" applyFont="1" applyFill="1"/>
    <xf numFmtId="166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/>
    <xf numFmtId="0" fontId="2" fillId="2" borderId="13" xfId="0" applyFont="1" applyFill="1" applyBorder="1" applyAlignment="1">
      <alignment vertical="center" wrapText="1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/>
    </xf>
    <xf numFmtId="2" fontId="2" fillId="2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0" xfId="0" applyFont="1" applyFill="1"/>
    <xf numFmtId="0" fontId="7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6"/>
  <sheetViews>
    <sheetView tabSelected="1" topLeftCell="A46" workbookViewId="0">
      <selection activeCell="B46" sqref="B46"/>
    </sheetView>
  </sheetViews>
  <sheetFormatPr defaultColWidth="8.85546875" defaultRowHeight="15" x14ac:dyDescent="0.25"/>
  <cols>
    <col min="1" max="1" width="9.85546875" style="32" bestFit="1" customWidth="1"/>
    <col min="2" max="2" width="54.42578125" style="32" customWidth="1"/>
    <col min="3" max="3" width="12.140625" style="62" customWidth="1"/>
    <col min="4" max="4" width="10.7109375" style="32" customWidth="1"/>
    <col min="5" max="6" width="9.140625" style="32"/>
    <col min="7" max="7" width="10.5703125" style="32" customWidth="1"/>
    <col min="8" max="8" width="9.85546875" style="32" customWidth="1"/>
    <col min="9" max="9" width="11.42578125" style="32" customWidth="1"/>
    <col min="10" max="10" width="13.140625" style="32" customWidth="1"/>
    <col min="11" max="11" width="11" style="32" customWidth="1"/>
    <col min="12" max="12" width="10.7109375" style="32" customWidth="1"/>
    <col min="13" max="14" width="9.140625" style="32"/>
    <col min="15" max="15" width="18.140625" style="32" customWidth="1"/>
    <col min="16" max="17" width="9.140625" style="32" customWidth="1"/>
    <col min="18" max="16384" width="8.85546875" style="32"/>
  </cols>
  <sheetData>
    <row r="1" spans="1:16" ht="15.75" x14ac:dyDescent="0.25">
      <c r="A1" s="31"/>
      <c r="B1" s="31"/>
      <c r="C1" s="41"/>
      <c r="D1" s="31"/>
      <c r="E1" s="31"/>
      <c r="F1" s="31"/>
      <c r="G1" s="31"/>
      <c r="H1" s="31"/>
      <c r="I1" s="31"/>
      <c r="J1" s="31"/>
      <c r="K1" s="31"/>
      <c r="L1" s="94" t="s">
        <v>98</v>
      </c>
      <c r="M1" s="94"/>
      <c r="N1" s="94"/>
      <c r="O1" s="94"/>
    </row>
    <row r="2" spans="1:16" ht="54.75" customHeight="1" x14ac:dyDescent="0.25">
      <c r="A2" s="31"/>
      <c r="B2" s="110" t="s">
        <v>271</v>
      </c>
      <c r="C2" s="110"/>
      <c r="D2" s="110"/>
      <c r="E2" s="110"/>
      <c r="F2" s="110"/>
      <c r="G2" s="110"/>
      <c r="H2" s="110"/>
      <c r="I2" s="110"/>
      <c r="J2" s="110"/>
      <c r="K2" s="31"/>
      <c r="L2" s="95" t="s">
        <v>46</v>
      </c>
      <c r="M2" s="95"/>
      <c r="N2" s="95"/>
      <c r="O2" s="95"/>
    </row>
    <row r="3" spans="1:16" ht="44.25" customHeight="1" x14ac:dyDescent="0.3">
      <c r="A3" s="116" t="s">
        <v>16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1:16" ht="44.25" customHeight="1" x14ac:dyDescent="0.25">
      <c r="A4" s="117" t="s">
        <v>0</v>
      </c>
      <c r="B4" s="117" t="s">
        <v>1</v>
      </c>
      <c r="C4" s="120" t="s">
        <v>2</v>
      </c>
      <c r="D4" s="117" t="s">
        <v>3</v>
      </c>
      <c r="E4" s="100" t="s">
        <v>4</v>
      </c>
      <c r="F4" s="102"/>
      <c r="G4" s="98" t="s">
        <v>5</v>
      </c>
      <c r="H4" s="109"/>
      <c r="I4" s="109"/>
      <c r="J4" s="99"/>
      <c r="K4" s="98" t="s">
        <v>6</v>
      </c>
      <c r="L4" s="99"/>
      <c r="M4" s="100" t="s">
        <v>7</v>
      </c>
      <c r="N4" s="101"/>
      <c r="O4" s="102"/>
      <c r="P4" s="42"/>
    </row>
    <row r="5" spans="1:16" ht="15.75" x14ac:dyDescent="0.25">
      <c r="A5" s="118"/>
      <c r="B5" s="118"/>
      <c r="C5" s="121"/>
      <c r="D5" s="118"/>
      <c r="E5" s="106"/>
      <c r="F5" s="108"/>
      <c r="G5" s="96" t="s">
        <v>8</v>
      </c>
      <c r="H5" s="97"/>
      <c r="I5" s="98" t="s">
        <v>9</v>
      </c>
      <c r="J5" s="99"/>
      <c r="K5" s="43"/>
      <c r="L5" s="43"/>
      <c r="M5" s="103"/>
      <c r="N5" s="104"/>
      <c r="O5" s="105"/>
      <c r="P5" s="42"/>
    </row>
    <row r="6" spans="1:16" ht="15.75" x14ac:dyDescent="0.25">
      <c r="A6" s="119"/>
      <c r="B6" s="119"/>
      <c r="C6" s="122"/>
      <c r="D6" s="119"/>
      <c r="E6" s="44" t="s">
        <v>10</v>
      </c>
      <c r="F6" s="44" t="s">
        <v>11</v>
      </c>
      <c r="G6" s="44" t="s">
        <v>10</v>
      </c>
      <c r="H6" s="44" t="s">
        <v>11</v>
      </c>
      <c r="I6" s="44" t="s">
        <v>10</v>
      </c>
      <c r="J6" s="44" t="s">
        <v>11</v>
      </c>
      <c r="K6" s="44" t="s">
        <v>12</v>
      </c>
      <c r="L6" s="44" t="s">
        <v>13</v>
      </c>
      <c r="M6" s="106"/>
      <c r="N6" s="107"/>
      <c r="O6" s="108"/>
      <c r="P6" s="42"/>
    </row>
    <row r="7" spans="1:16" ht="15.75" x14ac:dyDescent="0.25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96">
        <v>13</v>
      </c>
      <c r="N7" s="114"/>
      <c r="O7" s="97"/>
      <c r="P7" s="42"/>
    </row>
    <row r="8" spans="1:16" ht="75.75" customHeight="1" x14ac:dyDescent="0.25">
      <c r="A8" s="91">
        <v>1</v>
      </c>
      <c r="B8" s="45" t="s">
        <v>104</v>
      </c>
      <c r="C8" s="44" t="s">
        <v>127</v>
      </c>
      <c r="D8" s="46"/>
      <c r="E8" s="43"/>
      <c r="F8" s="43"/>
      <c r="G8" s="47"/>
      <c r="H8" s="47"/>
      <c r="I8" s="47"/>
      <c r="J8" s="47"/>
      <c r="K8" s="47"/>
      <c r="L8" s="47"/>
      <c r="M8" s="111"/>
      <c r="N8" s="112"/>
      <c r="O8" s="113"/>
      <c r="P8" s="42"/>
    </row>
    <row r="9" spans="1:16" ht="15.75" x14ac:dyDescent="0.25">
      <c r="A9" s="91">
        <v>2</v>
      </c>
      <c r="B9" s="43" t="s">
        <v>105</v>
      </c>
      <c r="C9" s="48"/>
      <c r="D9" s="43"/>
      <c r="E9" s="43"/>
      <c r="F9" s="43"/>
      <c r="G9" s="47"/>
      <c r="H9" s="47"/>
      <c r="I9" s="47"/>
      <c r="J9" s="47"/>
      <c r="K9" s="47"/>
      <c r="L9" s="47"/>
      <c r="M9" s="111"/>
      <c r="N9" s="112"/>
      <c r="O9" s="113"/>
      <c r="P9" s="42"/>
    </row>
    <row r="10" spans="1:16" ht="45.75" customHeight="1" x14ac:dyDescent="0.25">
      <c r="A10" s="91">
        <v>3</v>
      </c>
      <c r="B10" s="49" t="s">
        <v>106</v>
      </c>
      <c r="C10" s="44" t="s">
        <v>122</v>
      </c>
      <c r="D10" s="44">
        <v>0.1</v>
      </c>
      <c r="E10" s="50" t="s">
        <v>201</v>
      </c>
      <c r="F10" s="51">
        <v>5.0999999999999996</v>
      </c>
      <c r="G10" s="50" t="s">
        <v>201</v>
      </c>
      <c r="H10" s="51">
        <v>2.5</v>
      </c>
      <c r="I10" s="50" t="s">
        <v>201</v>
      </c>
      <c r="J10" s="51">
        <v>3.8</v>
      </c>
      <c r="K10" s="50" t="s">
        <v>201</v>
      </c>
      <c r="L10" s="50" t="s">
        <v>201</v>
      </c>
      <c r="M10" s="52"/>
      <c r="N10" s="53"/>
      <c r="O10" s="52"/>
      <c r="P10" s="42"/>
    </row>
    <row r="11" spans="1:16" ht="47.25" x14ac:dyDescent="0.25">
      <c r="A11" s="91">
        <v>4</v>
      </c>
      <c r="B11" s="49" t="s">
        <v>107</v>
      </c>
      <c r="C11" s="44" t="s">
        <v>122</v>
      </c>
      <c r="D11" s="44">
        <v>0.2</v>
      </c>
      <c r="E11" s="50" t="s">
        <v>175</v>
      </c>
      <c r="F11" s="51">
        <v>93191.9</v>
      </c>
      <c r="G11" s="50" t="s">
        <v>175</v>
      </c>
      <c r="H11" s="51">
        <v>94710</v>
      </c>
      <c r="I11" s="50" t="s">
        <v>175</v>
      </c>
      <c r="J11" s="51">
        <v>106226</v>
      </c>
      <c r="K11" s="50" t="s">
        <v>262</v>
      </c>
      <c r="L11" s="50" t="s">
        <v>263</v>
      </c>
      <c r="M11" s="52"/>
      <c r="N11" s="52"/>
      <c r="O11" s="52"/>
      <c r="P11" s="42"/>
    </row>
    <row r="12" spans="1:16" ht="63" x14ac:dyDescent="0.25">
      <c r="A12" s="91">
        <v>5</v>
      </c>
      <c r="B12" s="49" t="s">
        <v>108</v>
      </c>
      <c r="C12" s="44" t="s">
        <v>124</v>
      </c>
      <c r="D12" s="44" t="s">
        <v>127</v>
      </c>
      <c r="E12" s="51">
        <v>13</v>
      </c>
      <c r="F12" s="51">
        <v>13</v>
      </c>
      <c r="G12" s="51">
        <v>13</v>
      </c>
      <c r="H12" s="51">
        <v>13</v>
      </c>
      <c r="I12" s="51">
        <v>13</v>
      </c>
      <c r="J12" s="51">
        <v>13</v>
      </c>
      <c r="K12" s="51">
        <v>13</v>
      </c>
      <c r="L12" s="51">
        <v>13</v>
      </c>
      <c r="M12" s="52"/>
      <c r="N12" s="52"/>
      <c r="O12" s="52"/>
      <c r="P12" s="42"/>
    </row>
    <row r="13" spans="1:16" ht="61.5" customHeight="1" x14ac:dyDescent="0.25">
      <c r="A13" s="91">
        <v>6</v>
      </c>
      <c r="B13" s="49" t="s">
        <v>109</v>
      </c>
      <c r="C13" s="44" t="s">
        <v>122</v>
      </c>
      <c r="D13" s="44" t="s">
        <v>127</v>
      </c>
      <c r="E13" s="51" t="s">
        <v>176</v>
      </c>
      <c r="F13" s="51" t="s">
        <v>176</v>
      </c>
      <c r="G13" s="51" t="s">
        <v>177</v>
      </c>
      <c r="H13" s="51" t="s">
        <v>177</v>
      </c>
      <c r="I13" s="51" t="s">
        <v>176</v>
      </c>
      <c r="J13" s="51" t="s">
        <v>176</v>
      </c>
      <c r="K13" s="51" t="s">
        <v>176</v>
      </c>
      <c r="L13" s="51" t="s">
        <v>176</v>
      </c>
      <c r="M13" s="52"/>
      <c r="N13" s="52"/>
      <c r="O13" s="52"/>
      <c r="P13" s="42"/>
    </row>
    <row r="14" spans="1:16" ht="103.5" customHeight="1" x14ac:dyDescent="0.25">
      <c r="A14" s="91">
        <v>7</v>
      </c>
      <c r="B14" s="49" t="s">
        <v>202</v>
      </c>
      <c r="C14" s="44" t="s">
        <v>125</v>
      </c>
      <c r="D14" s="44">
        <v>0.2</v>
      </c>
      <c r="E14" s="50" t="s">
        <v>203</v>
      </c>
      <c r="F14" s="77">
        <v>4.0000000000000001E-3</v>
      </c>
      <c r="G14" s="50" t="s">
        <v>203</v>
      </c>
      <c r="H14" s="78">
        <v>6.0000000000000001E-3</v>
      </c>
      <c r="I14" s="50" t="s">
        <v>203</v>
      </c>
      <c r="J14" s="77">
        <v>0.14699999999999999</v>
      </c>
      <c r="K14" s="50" t="s">
        <v>203</v>
      </c>
      <c r="L14" s="50" t="s">
        <v>203</v>
      </c>
      <c r="M14" s="52"/>
      <c r="N14" s="52"/>
      <c r="O14" s="52"/>
      <c r="P14" s="42"/>
    </row>
    <row r="15" spans="1:16" ht="31.5" x14ac:dyDescent="0.25">
      <c r="A15" s="91">
        <v>8</v>
      </c>
      <c r="B15" s="49" t="s">
        <v>110</v>
      </c>
      <c r="C15" s="44" t="s">
        <v>122</v>
      </c>
      <c r="D15" s="44" t="s">
        <v>127</v>
      </c>
      <c r="E15" s="51" t="s">
        <v>177</v>
      </c>
      <c r="F15" s="51" t="s">
        <v>177</v>
      </c>
      <c r="G15" s="51" t="s">
        <v>177</v>
      </c>
      <c r="H15" s="51" t="s">
        <v>177</v>
      </c>
      <c r="I15" s="51" t="s">
        <v>176</v>
      </c>
      <c r="J15" s="51" t="s">
        <v>176</v>
      </c>
      <c r="K15" s="51" t="s">
        <v>177</v>
      </c>
      <c r="L15" s="51" t="s">
        <v>177</v>
      </c>
      <c r="M15" s="52"/>
      <c r="N15" s="52"/>
      <c r="O15" s="52"/>
      <c r="P15" s="42"/>
    </row>
    <row r="16" spans="1:16" ht="47.25" x14ac:dyDescent="0.25">
      <c r="A16" s="91">
        <v>9</v>
      </c>
      <c r="B16" s="49" t="s">
        <v>178</v>
      </c>
      <c r="C16" s="44" t="s">
        <v>125</v>
      </c>
      <c r="D16" s="44">
        <v>0.1</v>
      </c>
      <c r="E16" s="50" t="s">
        <v>131</v>
      </c>
      <c r="F16" s="51">
        <v>95.7</v>
      </c>
      <c r="G16" s="50" t="s">
        <v>131</v>
      </c>
      <c r="H16" s="51">
        <v>95</v>
      </c>
      <c r="I16" s="50" t="s">
        <v>273</v>
      </c>
      <c r="J16" s="51">
        <v>95.7</v>
      </c>
      <c r="K16" s="50" t="s">
        <v>273</v>
      </c>
      <c r="L16" s="50" t="s">
        <v>273</v>
      </c>
      <c r="M16" s="52"/>
      <c r="N16" s="52"/>
      <c r="O16" s="52"/>
      <c r="P16" s="42"/>
    </row>
    <row r="17" spans="1:16" ht="47.25" x14ac:dyDescent="0.25">
      <c r="A17" s="91">
        <v>10</v>
      </c>
      <c r="B17" s="49" t="s">
        <v>111</v>
      </c>
      <c r="C17" s="44" t="s">
        <v>125</v>
      </c>
      <c r="D17" s="44">
        <v>0.1</v>
      </c>
      <c r="E17" s="50" t="s">
        <v>131</v>
      </c>
      <c r="F17" s="51">
        <v>98.3</v>
      </c>
      <c r="G17" s="50" t="s">
        <v>131</v>
      </c>
      <c r="H17" s="51">
        <v>95.7</v>
      </c>
      <c r="I17" s="50" t="s">
        <v>131</v>
      </c>
      <c r="J17" s="51">
        <v>99</v>
      </c>
      <c r="K17" s="50" t="s">
        <v>131</v>
      </c>
      <c r="L17" s="50" t="s">
        <v>131</v>
      </c>
      <c r="M17" s="52"/>
      <c r="N17" s="52"/>
      <c r="O17" s="52"/>
      <c r="P17" s="42"/>
    </row>
    <row r="18" spans="1:16" ht="33.75" customHeight="1" x14ac:dyDescent="0.25">
      <c r="A18" s="91">
        <v>11</v>
      </c>
      <c r="B18" s="49" t="s">
        <v>112</v>
      </c>
      <c r="C18" s="44" t="s">
        <v>130</v>
      </c>
      <c r="D18" s="44" t="s">
        <v>127</v>
      </c>
      <c r="E18" s="50" t="s">
        <v>129</v>
      </c>
      <c r="F18" s="51">
        <v>4.3</v>
      </c>
      <c r="G18" s="50" t="s">
        <v>129</v>
      </c>
      <c r="H18" s="51">
        <v>4</v>
      </c>
      <c r="I18" s="50" t="s">
        <v>129</v>
      </c>
      <c r="J18" s="51">
        <v>4</v>
      </c>
      <c r="K18" s="50" t="s">
        <v>264</v>
      </c>
      <c r="L18" s="50" t="s">
        <v>265</v>
      </c>
      <c r="M18" s="52"/>
      <c r="N18" s="52"/>
      <c r="O18" s="52"/>
      <c r="P18" s="42"/>
    </row>
    <row r="19" spans="1:16" ht="31.5" x14ac:dyDescent="0.25">
      <c r="A19" s="91">
        <v>12</v>
      </c>
      <c r="B19" s="49" t="s">
        <v>113</v>
      </c>
      <c r="C19" s="44" t="s">
        <v>124</v>
      </c>
      <c r="D19" s="44" t="s">
        <v>127</v>
      </c>
      <c r="E19" s="51">
        <v>1</v>
      </c>
      <c r="F19" s="51">
        <v>1</v>
      </c>
      <c r="G19" s="51">
        <v>1</v>
      </c>
      <c r="H19" s="51">
        <v>1</v>
      </c>
      <c r="I19" s="51">
        <v>1</v>
      </c>
      <c r="J19" s="51">
        <v>1</v>
      </c>
      <c r="K19" s="51">
        <v>1</v>
      </c>
      <c r="L19" s="51">
        <v>1</v>
      </c>
      <c r="M19" s="52"/>
      <c r="N19" s="52"/>
      <c r="O19" s="52"/>
      <c r="P19" s="42"/>
    </row>
    <row r="20" spans="1:16" ht="78.75" x14ac:dyDescent="0.25">
      <c r="A20" s="91">
        <v>13</v>
      </c>
      <c r="B20" s="49" t="s">
        <v>165</v>
      </c>
      <c r="C20" s="44" t="s">
        <v>166</v>
      </c>
      <c r="D20" s="44" t="s">
        <v>127</v>
      </c>
      <c r="E20" s="51" t="s">
        <v>170</v>
      </c>
      <c r="F20" s="54" t="s">
        <v>168</v>
      </c>
      <c r="G20" s="51" t="s">
        <v>170</v>
      </c>
      <c r="H20" s="54" t="s">
        <v>168</v>
      </c>
      <c r="I20" s="51" t="s">
        <v>168</v>
      </c>
      <c r="J20" s="54" t="s">
        <v>168</v>
      </c>
      <c r="K20" s="51" t="s">
        <v>170</v>
      </c>
      <c r="L20" s="54" t="s">
        <v>168</v>
      </c>
      <c r="M20" s="52"/>
      <c r="N20" s="52"/>
      <c r="O20" s="52"/>
      <c r="P20" s="42"/>
    </row>
    <row r="21" spans="1:16" ht="47.25" x14ac:dyDescent="0.25">
      <c r="A21" s="91">
        <v>14</v>
      </c>
      <c r="B21" s="49" t="s">
        <v>167</v>
      </c>
      <c r="C21" s="44" t="s">
        <v>125</v>
      </c>
      <c r="D21" s="44">
        <v>0.1</v>
      </c>
      <c r="E21" s="55" t="s">
        <v>131</v>
      </c>
      <c r="F21" s="51">
        <v>100</v>
      </c>
      <c r="G21" s="55" t="s">
        <v>131</v>
      </c>
      <c r="H21" s="51">
        <v>100</v>
      </c>
      <c r="I21" s="55" t="s">
        <v>131</v>
      </c>
      <c r="J21" s="51">
        <v>100</v>
      </c>
      <c r="K21" s="56" t="s">
        <v>131</v>
      </c>
      <c r="L21" s="55" t="s">
        <v>131</v>
      </c>
      <c r="M21" s="52"/>
      <c r="N21" s="52"/>
      <c r="O21" s="52"/>
      <c r="P21" s="42"/>
    </row>
    <row r="22" spans="1:16" ht="67.900000000000006" customHeight="1" x14ac:dyDescent="0.25">
      <c r="A22" s="91">
        <v>15</v>
      </c>
      <c r="B22" s="49" t="s">
        <v>204</v>
      </c>
      <c r="C22" s="44" t="s">
        <v>125</v>
      </c>
      <c r="D22" s="44">
        <v>0.1</v>
      </c>
      <c r="E22" s="50" t="s">
        <v>171</v>
      </c>
      <c r="F22" s="51">
        <v>100</v>
      </c>
      <c r="G22" s="50" t="s">
        <v>171</v>
      </c>
      <c r="H22" s="51">
        <v>100</v>
      </c>
      <c r="I22" s="50" t="s">
        <v>171</v>
      </c>
      <c r="J22" s="51">
        <v>100</v>
      </c>
      <c r="K22" s="50" t="s">
        <v>171</v>
      </c>
      <c r="L22" s="50" t="s">
        <v>171</v>
      </c>
      <c r="M22" s="52"/>
      <c r="N22" s="52"/>
      <c r="O22" s="52"/>
      <c r="P22" s="42"/>
    </row>
    <row r="23" spans="1:16" ht="77.45" customHeight="1" x14ac:dyDescent="0.25">
      <c r="A23" s="91">
        <v>16</v>
      </c>
      <c r="B23" s="57" t="s">
        <v>205</v>
      </c>
      <c r="C23" s="44" t="s">
        <v>166</v>
      </c>
      <c r="D23" s="44" t="s">
        <v>127</v>
      </c>
      <c r="E23" s="51" t="s">
        <v>168</v>
      </c>
      <c r="F23" s="51" t="s">
        <v>168</v>
      </c>
      <c r="G23" s="51" t="s">
        <v>168</v>
      </c>
      <c r="H23" s="51" t="s">
        <v>168</v>
      </c>
      <c r="I23" s="44" t="s">
        <v>170</v>
      </c>
      <c r="J23" s="44" t="s">
        <v>170</v>
      </c>
      <c r="K23" s="51" t="s">
        <v>168</v>
      </c>
      <c r="L23" s="51" t="s">
        <v>168</v>
      </c>
      <c r="M23" s="52"/>
      <c r="N23" s="52"/>
      <c r="O23" s="52"/>
      <c r="P23" s="42"/>
    </row>
    <row r="24" spans="1:16" ht="53.25" customHeight="1" x14ac:dyDescent="0.25">
      <c r="A24" s="91">
        <v>17</v>
      </c>
      <c r="B24" s="45" t="s">
        <v>219</v>
      </c>
      <c r="C24" s="44" t="s">
        <v>124</v>
      </c>
      <c r="D24" s="44">
        <v>0.1</v>
      </c>
      <c r="E24" s="50" t="s">
        <v>169</v>
      </c>
      <c r="F24" s="51">
        <v>15</v>
      </c>
      <c r="G24" s="50" t="s">
        <v>169</v>
      </c>
      <c r="H24" s="51">
        <v>7</v>
      </c>
      <c r="I24" s="50" t="s">
        <v>274</v>
      </c>
      <c r="J24" s="93">
        <v>7</v>
      </c>
      <c r="K24" s="50" t="s">
        <v>274</v>
      </c>
      <c r="L24" s="50" t="s">
        <v>274</v>
      </c>
      <c r="M24" s="52"/>
      <c r="N24" s="52"/>
      <c r="O24" s="52"/>
      <c r="P24" s="42"/>
    </row>
    <row r="25" spans="1:16" ht="53.25" customHeight="1" x14ac:dyDescent="0.25">
      <c r="A25" s="91">
        <v>18</v>
      </c>
      <c r="B25" s="45" t="s">
        <v>206</v>
      </c>
      <c r="C25" s="44" t="s">
        <v>207</v>
      </c>
      <c r="D25" s="44" t="s">
        <v>170</v>
      </c>
      <c r="E25" s="44" t="s">
        <v>170</v>
      </c>
      <c r="F25" s="44" t="s">
        <v>170</v>
      </c>
      <c r="G25" s="44" t="s">
        <v>170</v>
      </c>
      <c r="H25" s="44" t="s">
        <v>170</v>
      </c>
      <c r="I25" s="44" t="s">
        <v>170</v>
      </c>
      <c r="J25" s="44" t="s">
        <v>170</v>
      </c>
      <c r="K25" s="44" t="s">
        <v>170</v>
      </c>
      <c r="L25" s="44" t="s">
        <v>170</v>
      </c>
      <c r="M25" s="52"/>
      <c r="N25" s="52"/>
      <c r="O25" s="52"/>
      <c r="P25" s="42"/>
    </row>
    <row r="26" spans="1:16" ht="52.5" customHeight="1" x14ac:dyDescent="0.25">
      <c r="A26" s="91">
        <v>19</v>
      </c>
      <c r="B26" s="45" t="s">
        <v>121</v>
      </c>
      <c r="C26" s="44" t="s">
        <v>127</v>
      </c>
      <c r="D26" s="43"/>
      <c r="E26" s="51"/>
      <c r="F26" s="51"/>
      <c r="G26" s="51"/>
      <c r="H26" s="51"/>
      <c r="I26" s="51"/>
      <c r="J26" s="51"/>
      <c r="K26" s="51"/>
      <c r="L26" s="51"/>
      <c r="M26" s="52"/>
      <c r="N26" s="52"/>
      <c r="O26" s="52"/>
      <c r="P26" s="42"/>
    </row>
    <row r="27" spans="1:16" ht="47.25" x14ac:dyDescent="0.25">
      <c r="A27" s="91">
        <v>20</v>
      </c>
      <c r="B27" s="45" t="s">
        <v>208</v>
      </c>
      <c r="C27" s="44" t="s">
        <v>127</v>
      </c>
      <c r="D27" s="43"/>
      <c r="E27" s="51"/>
      <c r="F27" s="51"/>
      <c r="G27" s="51"/>
      <c r="H27" s="51"/>
      <c r="I27" s="51"/>
      <c r="J27" s="51"/>
      <c r="K27" s="51"/>
      <c r="L27" s="51"/>
      <c r="M27" s="52"/>
      <c r="N27" s="52"/>
      <c r="O27" s="52"/>
      <c r="P27" s="42"/>
    </row>
    <row r="28" spans="1:16" ht="63" x14ac:dyDescent="0.25">
      <c r="A28" s="91">
        <v>21</v>
      </c>
      <c r="B28" s="45" t="s">
        <v>209</v>
      </c>
      <c r="C28" s="44" t="s">
        <v>127</v>
      </c>
      <c r="D28" s="43"/>
      <c r="E28" s="51"/>
      <c r="F28" s="51"/>
      <c r="G28" s="51"/>
      <c r="H28" s="51"/>
      <c r="I28" s="51"/>
      <c r="J28" s="51"/>
      <c r="K28" s="51"/>
      <c r="L28" s="51"/>
      <c r="M28" s="52"/>
      <c r="N28" s="52"/>
      <c r="O28" s="52"/>
      <c r="P28" s="42"/>
    </row>
    <row r="29" spans="1:16" ht="31.5" x14ac:dyDescent="0.25">
      <c r="A29" s="91">
        <v>22</v>
      </c>
      <c r="B29" s="45" t="s">
        <v>210</v>
      </c>
      <c r="C29" s="44" t="s">
        <v>127</v>
      </c>
      <c r="D29" s="43"/>
      <c r="E29" s="51"/>
      <c r="F29" s="51"/>
      <c r="G29" s="51"/>
      <c r="H29" s="51"/>
      <c r="I29" s="51"/>
      <c r="J29" s="51"/>
      <c r="K29" s="51"/>
      <c r="L29" s="51"/>
      <c r="M29" s="52"/>
      <c r="N29" s="52"/>
      <c r="O29" s="52"/>
      <c r="P29" s="42"/>
    </row>
    <row r="30" spans="1:16" ht="47.25" x14ac:dyDescent="0.25">
      <c r="A30" s="91">
        <v>23</v>
      </c>
      <c r="B30" s="57" t="s">
        <v>126</v>
      </c>
      <c r="C30" s="44" t="s">
        <v>127</v>
      </c>
      <c r="D30" s="43"/>
      <c r="E30" s="51"/>
      <c r="F30" s="51"/>
      <c r="G30" s="51"/>
      <c r="H30" s="51"/>
      <c r="I30" s="51"/>
      <c r="J30" s="51"/>
      <c r="K30" s="51"/>
      <c r="L30" s="51"/>
      <c r="M30" s="52"/>
      <c r="N30" s="52"/>
      <c r="O30" s="52"/>
      <c r="P30" s="42"/>
    </row>
    <row r="31" spans="1:16" ht="31.5" x14ac:dyDescent="0.25">
      <c r="A31" s="91">
        <v>24</v>
      </c>
      <c r="B31" s="57" t="s">
        <v>211</v>
      </c>
      <c r="C31" s="44" t="s">
        <v>127</v>
      </c>
      <c r="D31" s="43"/>
      <c r="E31" s="51"/>
      <c r="F31" s="51"/>
      <c r="G31" s="51"/>
      <c r="H31" s="51"/>
      <c r="I31" s="51"/>
      <c r="J31" s="51"/>
      <c r="K31" s="51"/>
      <c r="L31" s="51"/>
      <c r="M31" s="52"/>
      <c r="N31" s="52"/>
      <c r="O31" s="52"/>
      <c r="P31" s="42"/>
    </row>
    <row r="32" spans="1:16" ht="94.5" x14ac:dyDescent="0.25">
      <c r="A32" s="91">
        <v>25</v>
      </c>
      <c r="B32" s="45" t="s">
        <v>212</v>
      </c>
      <c r="C32" s="44" t="s">
        <v>127</v>
      </c>
      <c r="D32" s="43"/>
      <c r="E32" s="51"/>
      <c r="F32" s="51"/>
      <c r="G32" s="51"/>
      <c r="H32" s="51"/>
      <c r="I32" s="51"/>
      <c r="J32" s="51"/>
      <c r="K32" s="51"/>
      <c r="L32" s="51"/>
      <c r="M32" s="52"/>
      <c r="N32" s="52"/>
      <c r="O32" s="52"/>
      <c r="P32" s="42"/>
    </row>
    <row r="33" spans="1:16" ht="47.25" x14ac:dyDescent="0.25">
      <c r="A33" s="91">
        <v>26</v>
      </c>
      <c r="B33" s="45" t="s">
        <v>213</v>
      </c>
      <c r="C33" s="44" t="s">
        <v>127</v>
      </c>
      <c r="D33" s="43"/>
      <c r="E33" s="51"/>
      <c r="F33" s="51"/>
      <c r="G33" s="51"/>
      <c r="H33" s="51"/>
      <c r="I33" s="51"/>
      <c r="J33" s="51"/>
      <c r="K33" s="51"/>
      <c r="L33" s="51"/>
      <c r="M33" s="52"/>
      <c r="N33" s="52"/>
      <c r="O33" s="52"/>
      <c r="P33" s="42"/>
    </row>
    <row r="34" spans="1:16" ht="31.5" x14ac:dyDescent="0.25">
      <c r="A34" s="91">
        <v>27</v>
      </c>
      <c r="B34" s="45" t="s">
        <v>214</v>
      </c>
      <c r="C34" s="44" t="s">
        <v>127</v>
      </c>
      <c r="D34" s="43"/>
      <c r="E34" s="51"/>
      <c r="F34" s="51"/>
      <c r="G34" s="51"/>
      <c r="H34" s="51"/>
      <c r="I34" s="51"/>
      <c r="J34" s="51"/>
      <c r="K34" s="51"/>
      <c r="L34" s="51"/>
      <c r="M34" s="52"/>
      <c r="N34" s="52"/>
      <c r="O34" s="52"/>
      <c r="P34" s="42"/>
    </row>
    <row r="35" spans="1:16" ht="110.25" x14ac:dyDescent="0.25">
      <c r="A35" s="91">
        <v>28</v>
      </c>
      <c r="B35" s="45" t="s">
        <v>215</v>
      </c>
      <c r="C35" s="44" t="s">
        <v>127</v>
      </c>
      <c r="D35" s="43"/>
      <c r="E35" s="51"/>
      <c r="F35" s="51"/>
      <c r="G35" s="51"/>
      <c r="H35" s="51"/>
      <c r="I35" s="51"/>
      <c r="J35" s="51"/>
      <c r="K35" s="51"/>
      <c r="L35" s="51"/>
      <c r="M35" s="52"/>
      <c r="N35" s="52"/>
      <c r="O35" s="52"/>
      <c r="P35" s="42"/>
    </row>
    <row r="36" spans="1:16" ht="47.25" x14ac:dyDescent="0.25">
      <c r="A36" s="91">
        <v>29</v>
      </c>
      <c r="B36" s="45" t="s">
        <v>216</v>
      </c>
      <c r="C36" s="44"/>
      <c r="D36" s="43"/>
      <c r="E36" s="51"/>
      <c r="F36" s="51"/>
      <c r="G36" s="51"/>
      <c r="H36" s="51"/>
      <c r="I36" s="51"/>
      <c r="J36" s="51"/>
      <c r="K36" s="51"/>
      <c r="L36" s="51"/>
      <c r="M36" s="52"/>
      <c r="N36" s="52"/>
      <c r="O36" s="52"/>
      <c r="P36" s="42"/>
    </row>
    <row r="37" spans="1:16" ht="78.75" x14ac:dyDescent="0.25">
      <c r="A37" s="91">
        <v>30</v>
      </c>
      <c r="B37" s="45" t="s">
        <v>120</v>
      </c>
      <c r="C37" s="44" t="s">
        <v>127</v>
      </c>
      <c r="D37" s="43"/>
      <c r="E37" s="51"/>
      <c r="F37" s="51"/>
      <c r="G37" s="58"/>
      <c r="H37" s="58"/>
      <c r="I37" s="51"/>
      <c r="J37" s="51"/>
      <c r="K37" s="58"/>
      <c r="L37" s="58"/>
      <c r="M37" s="52"/>
      <c r="N37" s="52"/>
      <c r="O37" s="52"/>
      <c r="P37" s="42"/>
    </row>
    <row r="38" spans="1:16" ht="47.25" x14ac:dyDescent="0.25">
      <c r="A38" s="91">
        <v>31</v>
      </c>
      <c r="B38" s="45" t="s">
        <v>114</v>
      </c>
      <c r="C38" s="44" t="s">
        <v>122</v>
      </c>
      <c r="D38" s="44">
        <f t="shared" ref="D38:F41" si="0">D10</f>
        <v>0.1</v>
      </c>
      <c r="E38" s="50" t="str">
        <f t="shared" si="0"/>
        <v>не менее 2,3</v>
      </c>
      <c r="F38" s="50">
        <v>5.0999999999999996</v>
      </c>
      <c r="G38" s="50" t="str">
        <f t="shared" ref="G38:K38" si="1">G10</f>
        <v>не менее 2,3</v>
      </c>
      <c r="H38" s="50">
        <f>H10</f>
        <v>2.5</v>
      </c>
      <c r="I38" s="50" t="str">
        <f t="shared" ref="I38:J38" si="2">I10</f>
        <v>не менее 2,3</v>
      </c>
      <c r="J38" s="50">
        <f t="shared" si="2"/>
        <v>3.8</v>
      </c>
      <c r="K38" s="50" t="str">
        <f t="shared" si="1"/>
        <v>не менее 2,3</v>
      </c>
      <c r="L38" s="50" t="str">
        <f>L10</f>
        <v>не менее 2,3</v>
      </c>
      <c r="M38" s="52"/>
      <c r="N38" s="52"/>
      <c r="O38" s="52"/>
      <c r="P38" s="42"/>
    </row>
    <row r="39" spans="1:16" ht="63" x14ac:dyDescent="0.25">
      <c r="A39" s="91">
        <v>32</v>
      </c>
      <c r="B39" s="45" t="s">
        <v>115</v>
      </c>
      <c r="C39" s="44" t="s">
        <v>122</v>
      </c>
      <c r="D39" s="44">
        <f t="shared" si="0"/>
        <v>0.2</v>
      </c>
      <c r="E39" s="50" t="str">
        <f t="shared" si="0"/>
        <v>не менее 83000,0</v>
      </c>
      <c r="F39" s="50">
        <f t="shared" si="0"/>
        <v>93191.9</v>
      </c>
      <c r="G39" s="50" t="str">
        <f t="shared" ref="G39:L39" si="3">G11</f>
        <v>не менее 83000,0</v>
      </c>
      <c r="H39" s="50">
        <f t="shared" si="3"/>
        <v>94710</v>
      </c>
      <c r="I39" s="50" t="str">
        <f t="shared" si="3"/>
        <v>не менее 83000,0</v>
      </c>
      <c r="J39" s="50">
        <f t="shared" si="3"/>
        <v>106226</v>
      </c>
      <c r="K39" s="50" t="str">
        <f t="shared" si="3"/>
        <v>не менее 88000,0</v>
      </c>
      <c r="L39" s="50" t="str">
        <f t="shared" si="3"/>
        <v>не менее 89000,0</v>
      </c>
      <c r="M39" s="52"/>
      <c r="N39" s="52"/>
      <c r="O39" s="52"/>
      <c r="P39" s="42"/>
    </row>
    <row r="40" spans="1:16" ht="63" x14ac:dyDescent="0.25">
      <c r="A40" s="91">
        <v>33</v>
      </c>
      <c r="B40" s="49" t="s">
        <v>108</v>
      </c>
      <c r="C40" s="44" t="s">
        <v>124</v>
      </c>
      <c r="D40" s="44" t="str">
        <f t="shared" si="0"/>
        <v>Х</v>
      </c>
      <c r="E40" s="50">
        <f t="shared" si="0"/>
        <v>13</v>
      </c>
      <c r="F40" s="50">
        <f t="shared" si="0"/>
        <v>13</v>
      </c>
      <c r="G40" s="50">
        <f t="shared" ref="G40:L40" si="4">G12</f>
        <v>13</v>
      </c>
      <c r="H40" s="50">
        <f t="shared" si="4"/>
        <v>13</v>
      </c>
      <c r="I40" s="50">
        <f t="shared" si="4"/>
        <v>13</v>
      </c>
      <c r="J40" s="50">
        <f t="shared" si="4"/>
        <v>13</v>
      </c>
      <c r="K40" s="50">
        <f t="shared" si="4"/>
        <v>13</v>
      </c>
      <c r="L40" s="50">
        <f t="shared" si="4"/>
        <v>13</v>
      </c>
      <c r="M40" s="52"/>
      <c r="N40" s="52"/>
      <c r="O40" s="52"/>
      <c r="P40" s="42"/>
    </row>
    <row r="41" spans="1:16" ht="94.5" x14ac:dyDescent="0.25">
      <c r="A41" s="91">
        <v>34</v>
      </c>
      <c r="B41" s="49" t="s">
        <v>116</v>
      </c>
      <c r="C41" s="44" t="s">
        <v>122</v>
      </c>
      <c r="D41" s="44" t="str">
        <f t="shared" si="0"/>
        <v>Х</v>
      </c>
      <c r="E41" s="50" t="str">
        <f t="shared" si="0"/>
        <v>Нет</v>
      </c>
      <c r="F41" s="50" t="str">
        <f t="shared" si="0"/>
        <v>Нет</v>
      </c>
      <c r="G41" s="50" t="str">
        <f t="shared" ref="G41:L41" si="5">G13</f>
        <v xml:space="preserve">Нет </v>
      </c>
      <c r="H41" s="50" t="str">
        <f t="shared" si="5"/>
        <v xml:space="preserve">Нет </v>
      </c>
      <c r="I41" s="50" t="str">
        <f t="shared" si="5"/>
        <v>Нет</v>
      </c>
      <c r="J41" s="50" t="str">
        <f t="shared" si="5"/>
        <v>Нет</v>
      </c>
      <c r="K41" s="50" t="str">
        <f t="shared" si="5"/>
        <v>Нет</v>
      </c>
      <c r="L41" s="50" t="str">
        <f t="shared" si="5"/>
        <v>Нет</v>
      </c>
      <c r="M41" s="50"/>
      <c r="N41" s="50"/>
      <c r="O41" s="52"/>
      <c r="P41" s="42"/>
    </row>
    <row r="42" spans="1:16" ht="31.5" x14ac:dyDescent="0.25">
      <c r="A42" s="91">
        <v>35</v>
      </c>
      <c r="B42" s="45" t="s">
        <v>119</v>
      </c>
      <c r="C42" s="44" t="s">
        <v>127</v>
      </c>
      <c r="D42" s="44"/>
      <c r="E42" s="50"/>
      <c r="F42" s="59"/>
      <c r="G42" s="50"/>
      <c r="H42" s="51"/>
      <c r="I42" s="50"/>
      <c r="J42" s="59"/>
      <c r="K42" s="50"/>
      <c r="L42" s="50"/>
      <c r="M42" s="52"/>
      <c r="N42" s="52"/>
      <c r="O42" s="52"/>
      <c r="P42" s="42"/>
    </row>
    <row r="43" spans="1:16" ht="94.5" x14ac:dyDescent="0.25">
      <c r="A43" s="91">
        <v>36</v>
      </c>
      <c r="B43" s="45" t="s">
        <v>202</v>
      </c>
      <c r="C43" s="56" t="s">
        <v>125</v>
      </c>
      <c r="D43" s="56">
        <f>D16</f>
        <v>0.1</v>
      </c>
      <c r="E43" s="56" t="s">
        <v>203</v>
      </c>
      <c r="F43" s="59">
        <v>4.0000000000000001E-3</v>
      </c>
      <c r="G43" s="56" t="s">
        <v>217</v>
      </c>
      <c r="H43" s="59">
        <f>H14</f>
        <v>6.0000000000000001E-3</v>
      </c>
      <c r="I43" s="59" t="str">
        <f t="shared" ref="I43:J43" si="6">I14</f>
        <v>не более 10,0</v>
      </c>
      <c r="J43" s="59">
        <f t="shared" si="6"/>
        <v>0.14699999999999999</v>
      </c>
      <c r="K43" s="56" t="s">
        <v>217</v>
      </c>
      <c r="L43" s="56" t="s">
        <v>217</v>
      </c>
      <c r="M43" s="56"/>
      <c r="N43" s="44"/>
      <c r="O43" s="52"/>
      <c r="P43" s="42"/>
    </row>
    <row r="44" spans="1:16" ht="31.5" x14ac:dyDescent="0.25">
      <c r="A44" s="91">
        <v>37</v>
      </c>
      <c r="B44" s="45" t="s">
        <v>110</v>
      </c>
      <c r="C44" s="48" t="s">
        <v>122</v>
      </c>
      <c r="D44" s="44" t="s">
        <v>127</v>
      </c>
      <c r="E44" s="51" t="s">
        <v>177</v>
      </c>
      <c r="F44" s="51" t="s">
        <v>177</v>
      </c>
      <c r="G44" s="51" t="str">
        <f t="shared" ref="G44:L44" si="7">G13</f>
        <v xml:space="preserve">Нет </v>
      </c>
      <c r="H44" s="51" t="s">
        <v>177</v>
      </c>
      <c r="I44" s="51" t="s">
        <v>177</v>
      </c>
      <c r="J44" s="51" t="s">
        <v>177</v>
      </c>
      <c r="K44" s="51" t="str">
        <f t="shared" si="7"/>
        <v>Нет</v>
      </c>
      <c r="L44" s="51" t="str">
        <f t="shared" si="7"/>
        <v>Нет</v>
      </c>
      <c r="M44" s="52"/>
      <c r="N44" s="52"/>
      <c r="O44" s="52"/>
      <c r="P44" s="42"/>
    </row>
    <row r="45" spans="1:16" ht="31.5" x14ac:dyDescent="0.25">
      <c r="A45" s="91">
        <v>38</v>
      </c>
      <c r="B45" s="45" t="s">
        <v>123</v>
      </c>
      <c r="C45" s="44" t="s">
        <v>127</v>
      </c>
      <c r="D45" s="44"/>
      <c r="E45" s="51"/>
      <c r="F45" s="51"/>
      <c r="G45" s="58"/>
      <c r="H45" s="51"/>
      <c r="I45" s="51"/>
      <c r="J45" s="51"/>
      <c r="K45" s="58"/>
      <c r="L45" s="58"/>
      <c r="M45" s="52"/>
      <c r="N45" s="52"/>
      <c r="O45" s="52"/>
      <c r="P45" s="42"/>
    </row>
    <row r="46" spans="1:16" ht="47.25" x14ac:dyDescent="0.25">
      <c r="A46" s="91">
        <v>39</v>
      </c>
      <c r="B46" s="49" t="s">
        <v>178</v>
      </c>
      <c r="C46" s="44" t="s">
        <v>125</v>
      </c>
      <c r="D46" s="44">
        <v>0.1</v>
      </c>
      <c r="E46" s="50" t="str">
        <f t="shared" ref="E46:E47" si="8">E16</f>
        <v>не менее 95,0</v>
      </c>
      <c r="F46" s="50">
        <v>95.7</v>
      </c>
      <c r="G46" s="50" t="str">
        <f t="shared" ref="G46:L47" si="9">G16</f>
        <v>не менее 95,0</v>
      </c>
      <c r="H46" s="50">
        <f>H16</f>
        <v>95</v>
      </c>
      <c r="I46" s="50" t="str">
        <f t="shared" ref="I46:J46" si="10">I16</f>
        <v>не менее 93,0</v>
      </c>
      <c r="J46" s="50">
        <f t="shared" si="10"/>
        <v>95.7</v>
      </c>
      <c r="K46" s="50" t="str">
        <f t="shared" si="9"/>
        <v>не менее 93,0</v>
      </c>
      <c r="L46" s="50" t="str">
        <f t="shared" si="9"/>
        <v>не менее 93,0</v>
      </c>
      <c r="M46" s="52"/>
      <c r="N46" s="52"/>
      <c r="O46" s="52"/>
      <c r="P46" s="42"/>
    </row>
    <row r="47" spans="1:16" ht="47.25" x14ac:dyDescent="0.25">
      <c r="A47" s="91">
        <v>40</v>
      </c>
      <c r="B47" s="45" t="s">
        <v>118</v>
      </c>
      <c r="C47" s="44" t="s">
        <v>125</v>
      </c>
      <c r="D47" s="44">
        <v>0.1</v>
      </c>
      <c r="E47" s="50" t="str">
        <f t="shared" si="8"/>
        <v>не менее 95,0</v>
      </c>
      <c r="F47" s="50">
        <v>98.3</v>
      </c>
      <c r="G47" s="50" t="str">
        <f t="shared" si="9"/>
        <v>не менее 95,0</v>
      </c>
      <c r="H47" s="50">
        <f>H17</f>
        <v>95.7</v>
      </c>
      <c r="I47" s="50" t="str">
        <f t="shared" ref="I47:J47" si="11">I17</f>
        <v>не менее 95,0</v>
      </c>
      <c r="J47" s="50">
        <f t="shared" si="11"/>
        <v>99</v>
      </c>
      <c r="K47" s="50" t="str">
        <f t="shared" si="9"/>
        <v>не менее 95,0</v>
      </c>
      <c r="L47" s="50" t="str">
        <f t="shared" si="9"/>
        <v>не менее 95,0</v>
      </c>
      <c r="M47" s="52"/>
      <c r="N47" s="52"/>
      <c r="O47" s="52"/>
      <c r="P47" s="42"/>
    </row>
    <row r="48" spans="1:16" ht="33.6" customHeight="1" x14ac:dyDescent="0.25">
      <c r="A48" s="91">
        <v>41</v>
      </c>
      <c r="B48" s="45" t="s">
        <v>112</v>
      </c>
      <c r="C48" s="44" t="s">
        <v>130</v>
      </c>
      <c r="D48" s="50" t="str">
        <f>D18</f>
        <v>Х</v>
      </c>
      <c r="E48" s="50" t="str">
        <f>E18</f>
        <v>не менее 4,0</v>
      </c>
      <c r="F48" s="50">
        <v>4.3</v>
      </c>
      <c r="G48" s="50" t="str">
        <f>G18</f>
        <v>не менее 4,0</v>
      </c>
      <c r="H48" s="50">
        <f>H18</f>
        <v>4</v>
      </c>
      <c r="I48" s="50" t="str">
        <f t="shared" ref="I48:J48" si="12">I18</f>
        <v>не менее 4,0</v>
      </c>
      <c r="J48" s="50">
        <f t="shared" si="12"/>
        <v>4</v>
      </c>
      <c r="K48" s="50" t="str">
        <f>K18</f>
        <v>не менее 4,4</v>
      </c>
      <c r="L48" s="50" t="str">
        <f>L18</f>
        <v>не менее 4,5</v>
      </c>
      <c r="M48" s="50"/>
      <c r="N48" s="50"/>
      <c r="O48" s="52"/>
      <c r="P48" s="42"/>
    </row>
    <row r="49" spans="1:16" ht="79.5" customHeight="1" x14ac:dyDescent="0.25">
      <c r="A49" s="91">
        <v>42</v>
      </c>
      <c r="B49" s="49" t="s">
        <v>165</v>
      </c>
      <c r="C49" s="44" t="s">
        <v>166</v>
      </c>
      <c r="D49" s="50" t="str">
        <f>D23</f>
        <v>Х</v>
      </c>
      <c r="E49" s="50" t="str">
        <f t="shared" ref="E49:F49" si="13">E23</f>
        <v>ДА</v>
      </c>
      <c r="F49" s="50" t="str">
        <f t="shared" si="13"/>
        <v>ДА</v>
      </c>
      <c r="G49" s="50" t="str">
        <f t="shared" ref="G49:L49" si="14">G23</f>
        <v>ДА</v>
      </c>
      <c r="H49" s="50" t="str">
        <f t="shared" si="14"/>
        <v>ДА</v>
      </c>
      <c r="I49" s="50" t="str">
        <f t="shared" si="14"/>
        <v xml:space="preserve">ДА </v>
      </c>
      <c r="J49" s="50" t="str">
        <f t="shared" si="14"/>
        <v xml:space="preserve">ДА </v>
      </c>
      <c r="K49" s="50" t="str">
        <f t="shared" si="14"/>
        <v>ДА</v>
      </c>
      <c r="L49" s="50" t="str">
        <f t="shared" si="14"/>
        <v>ДА</v>
      </c>
      <c r="M49" s="50"/>
      <c r="N49" s="50"/>
      <c r="O49" s="60"/>
      <c r="P49" s="42"/>
    </row>
    <row r="50" spans="1:16" ht="49.9" customHeight="1" x14ac:dyDescent="0.25">
      <c r="A50" s="91">
        <v>43</v>
      </c>
      <c r="B50" s="49" t="s">
        <v>220</v>
      </c>
      <c r="C50" s="44" t="s">
        <v>125</v>
      </c>
      <c r="D50" s="44">
        <f>D21</f>
        <v>0.1</v>
      </c>
      <c r="E50" s="50" t="str">
        <f t="shared" ref="E50:F50" si="15">E21</f>
        <v>не менее 95,0</v>
      </c>
      <c r="F50" s="50">
        <f t="shared" si="15"/>
        <v>100</v>
      </c>
      <c r="G50" s="56" t="str">
        <f t="shared" ref="G50:L50" si="16">G21</f>
        <v>не менее 95,0</v>
      </c>
      <c r="H50" s="50">
        <f t="shared" si="16"/>
        <v>100</v>
      </c>
      <c r="I50" s="50" t="str">
        <f t="shared" si="16"/>
        <v>не менее 95,0</v>
      </c>
      <c r="J50" s="50">
        <f t="shared" si="16"/>
        <v>100</v>
      </c>
      <c r="K50" s="56" t="str">
        <f t="shared" si="16"/>
        <v>не менее 95,0</v>
      </c>
      <c r="L50" s="56" t="str">
        <f t="shared" si="16"/>
        <v>не менее 95,0</v>
      </c>
      <c r="M50" s="56"/>
      <c r="N50" s="56"/>
      <c r="O50" s="52"/>
      <c r="P50" s="42"/>
    </row>
    <row r="51" spans="1:16" ht="67.900000000000006" customHeight="1" x14ac:dyDescent="0.25">
      <c r="A51" s="91">
        <v>44</v>
      </c>
      <c r="B51" s="49" t="s">
        <v>218</v>
      </c>
      <c r="C51" s="44" t="s">
        <v>125</v>
      </c>
      <c r="D51" s="44">
        <f>D22</f>
        <v>0.1</v>
      </c>
      <c r="E51" s="56" t="str">
        <f t="shared" ref="E51:F51" si="17">E22</f>
        <v>не менее 100,0</v>
      </c>
      <c r="F51" s="50">
        <f t="shared" si="17"/>
        <v>100</v>
      </c>
      <c r="G51" s="56" t="str">
        <f t="shared" ref="G51:L51" si="18">G22</f>
        <v>не менее 100,0</v>
      </c>
      <c r="H51" s="50">
        <f t="shared" si="18"/>
        <v>100</v>
      </c>
      <c r="I51" s="50" t="str">
        <f t="shared" si="18"/>
        <v>не менее 100,0</v>
      </c>
      <c r="J51" s="50">
        <f t="shared" si="18"/>
        <v>100</v>
      </c>
      <c r="K51" s="56" t="str">
        <f t="shared" si="18"/>
        <v>не менее 100,0</v>
      </c>
      <c r="L51" s="56" t="str">
        <f t="shared" si="18"/>
        <v>не менее 100,0</v>
      </c>
      <c r="M51" s="56"/>
      <c r="N51" s="56"/>
      <c r="O51" s="52"/>
      <c r="P51" s="42"/>
    </row>
    <row r="52" spans="1:16" ht="64.150000000000006" customHeight="1" x14ac:dyDescent="0.25">
      <c r="A52" s="91">
        <v>45</v>
      </c>
      <c r="B52" s="49" t="s">
        <v>165</v>
      </c>
      <c r="C52" s="44" t="s">
        <v>166</v>
      </c>
      <c r="D52" s="44" t="s">
        <v>127</v>
      </c>
      <c r="E52" s="51" t="str">
        <f t="shared" ref="E52:F52" si="19">E23</f>
        <v>ДА</v>
      </c>
      <c r="F52" s="51" t="str">
        <f t="shared" si="19"/>
        <v>ДА</v>
      </c>
      <c r="G52" s="51" t="str">
        <f t="shared" ref="G52:L52" si="20">G23</f>
        <v>ДА</v>
      </c>
      <c r="H52" s="51" t="str">
        <f t="shared" si="20"/>
        <v>ДА</v>
      </c>
      <c r="I52" s="51" t="str">
        <f t="shared" si="20"/>
        <v xml:space="preserve">ДА </v>
      </c>
      <c r="J52" s="51" t="str">
        <f t="shared" si="20"/>
        <v xml:space="preserve">ДА </v>
      </c>
      <c r="K52" s="51" t="str">
        <f t="shared" si="20"/>
        <v>ДА</v>
      </c>
      <c r="L52" s="51" t="str">
        <f t="shared" si="20"/>
        <v>ДА</v>
      </c>
      <c r="M52" s="51"/>
      <c r="N52" s="51"/>
      <c r="O52" s="52"/>
      <c r="P52" s="42"/>
    </row>
    <row r="53" spans="1:16" ht="34.15" customHeight="1" x14ac:dyDescent="0.25">
      <c r="A53" s="91">
        <v>46</v>
      </c>
      <c r="B53" s="49" t="s">
        <v>113</v>
      </c>
      <c r="C53" s="44" t="s">
        <v>124</v>
      </c>
      <c r="D53" s="44" t="s">
        <v>127</v>
      </c>
      <c r="E53" s="51">
        <v>1</v>
      </c>
      <c r="F53" s="51">
        <v>1</v>
      </c>
      <c r="G53" s="51">
        <v>1</v>
      </c>
      <c r="H53" s="51">
        <v>1</v>
      </c>
      <c r="I53" s="51">
        <v>1</v>
      </c>
      <c r="J53" s="51">
        <v>1</v>
      </c>
      <c r="K53" s="51">
        <v>1</v>
      </c>
      <c r="L53" s="51">
        <v>1</v>
      </c>
      <c r="M53" s="51"/>
      <c r="N53" s="51"/>
      <c r="O53" s="52"/>
      <c r="P53" s="42"/>
    </row>
    <row r="54" spans="1:16" ht="49.9" customHeight="1" x14ac:dyDescent="0.25">
      <c r="A54" s="91">
        <v>47</v>
      </c>
      <c r="B54" s="45" t="s">
        <v>219</v>
      </c>
      <c r="C54" s="44" t="s">
        <v>124</v>
      </c>
      <c r="D54" s="44">
        <v>0.1</v>
      </c>
      <c r="E54" s="50" t="s">
        <v>169</v>
      </c>
      <c r="F54" s="51">
        <v>15</v>
      </c>
      <c r="G54" s="50" t="s">
        <v>169</v>
      </c>
      <c r="H54" s="51">
        <f>H24</f>
        <v>7</v>
      </c>
      <c r="I54" s="50" t="str">
        <f t="shared" ref="I54:L54" si="21">I24</f>
        <v>не менее 6</v>
      </c>
      <c r="J54" s="93">
        <f t="shared" si="21"/>
        <v>7</v>
      </c>
      <c r="K54" s="50" t="str">
        <f t="shared" si="21"/>
        <v>не менее 6</v>
      </c>
      <c r="L54" s="50" t="str">
        <f t="shared" si="21"/>
        <v>не менее 6</v>
      </c>
      <c r="M54" s="50"/>
      <c r="N54" s="56"/>
      <c r="O54" s="56"/>
      <c r="P54" s="42"/>
    </row>
    <row r="55" spans="1:16" ht="46.9" customHeight="1" x14ac:dyDescent="0.25">
      <c r="A55" s="91">
        <v>48</v>
      </c>
      <c r="B55" s="45" t="s">
        <v>206</v>
      </c>
      <c r="C55" s="44" t="s">
        <v>166</v>
      </c>
      <c r="D55" s="44">
        <f t="shared" ref="D55" si="22">D24</f>
        <v>0.1</v>
      </c>
      <c r="E55" s="51" t="str">
        <f t="shared" ref="E55:F55" si="23">E25</f>
        <v xml:space="preserve">ДА </v>
      </c>
      <c r="F55" s="51" t="str">
        <f t="shared" si="23"/>
        <v xml:space="preserve">ДА </v>
      </c>
      <c r="G55" s="51" t="str">
        <f>G25</f>
        <v xml:space="preserve">ДА </v>
      </c>
      <c r="H55" s="51" t="str">
        <f t="shared" ref="H55:L55" si="24">H25</f>
        <v xml:space="preserve">ДА </v>
      </c>
      <c r="I55" s="51" t="str">
        <f t="shared" si="24"/>
        <v xml:space="preserve">ДА </v>
      </c>
      <c r="J55" s="51" t="str">
        <f t="shared" si="24"/>
        <v xml:space="preserve">ДА </v>
      </c>
      <c r="K55" s="51" t="str">
        <f t="shared" si="24"/>
        <v xml:space="preserve">ДА </v>
      </c>
      <c r="L55" s="51" t="str">
        <f t="shared" si="24"/>
        <v xml:space="preserve">ДА </v>
      </c>
      <c r="M55" s="56"/>
      <c r="N55" s="56"/>
      <c r="O55" s="56"/>
    </row>
    <row r="57" spans="1:16" ht="15.75" x14ac:dyDescent="0.25">
      <c r="A57" s="31"/>
      <c r="B57" s="31"/>
      <c r="C57" s="6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5.75" x14ac:dyDescent="0.25">
      <c r="A58" s="31"/>
      <c r="B58" s="31"/>
      <c r="C58" s="6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8.75" x14ac:dyDescent="0.3">
      <c r="A59" s="38" t="s">
        <v>223</v>
      </c>
      <c r="B59" s="38"/>
      <c r="C59" s="39"/>
      <c r="D59" s="38"/>
      <c r="E59" s="38"/>
      <c r="F59" s="38"/>
      <c r="G59" s="38"/>
      <c r="H59" s="38"/>
      <c r="I59" s="31"/>
      <c r="J59" s="31"/>
      <c r="K59" s="31"/>
      <c r="L59" s="31"/>
      <c r="M59" s="31"/>
      <c r="N59" s="31"/>
      <c r="O59" s="40" t="s">
        <v>224</v>
      </c>
    </row>
    <row r="60" spans="1:16" x14ac:dyDescent="0.25">
      <c r="A60" s="31" t="s">
        <v>132</v>
      </c>
      <c r="B60" s="31"/>
      <c r="C60" s="4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5" spans="1:2" x14ac:dyDescent="0.25">
      <c r="A65" s="115" t="s">
        <v>225</v>
      </c>
      <c r="B65" s="115"/>
    </row>
    <row r="66" spans="1:2" x14ac:dyDescent="0.25">
      <c r="A66" s="80" t="s">
        <v>228</v>
      </c>
      <c r="B66" s="80"/>
    </row>
  </sheetData>
  <mergeCells count="18">
    <mergeCell ref="M9:O9"/>
    <mergeCell ref="M7:O7"/>
    <mergeCell ref="A65:B65"/>
    <mergeCell ref="A3:O3"/>
    <mergeCell ref="A4:A6"/>
    <mergeCell ref="B4:B6"/>
    <mergeCell ref="C4:C6"/>
    <mergeCell ref="D4:D6"/>
    <mergeCell ref="E4:F5"/>
    <mergeCell ref="M8:O8"/>
    <mergeCell ref="L1:O1"/>
    <mergeCell ref="L2:O2"/>
    <mergeCell ref="G5:H5"/>
    <mergeCell ref="I5:J5"/>
    <mergeCell ref="K4:L4"/>
    <mergeCell ref="M4:O6"/>
    <mergeCell ref="G4:J4"/>
    <mergeCell ref="B2:J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59"/>
  <sheetViews>
    <sheetView workbookViewId="0">
      <selection activeCell="O101" sqref="O101:P114"/>
    </sheetView>
  </sheetViews>
  <sheetFormatPr defaultColWidth="9.140625" defaultRowHeight="15" x14ac:dyDescent="0.25"/>
  <cols>
    <col min="1" max="1" width="6.140625" style="32" customWidth="1"/>
    <col min="2" max="2" width="17.7109375" style="32" customWidth="1"/>
    <col min="3" max="3" width="52.5703125" style="32" customWidth="1"/>
    <col min="4" max="4" width="32.28515625" style="32" customWidth="1"/>
    <col min="5" max="5" width="9.140625" style="32"/>
    <col min="6" max="6" width="11" style="32" bestFit="1" customWidth="1"/>
    <col min="7" max="7" width="15.85546875" style="32" customWidth="1"/>
    <col min="8" max="8" width="9.140625" style="32"/>
    <col min="9" max="9" width="12.140625" style="32" bestFit="1" customWidth="1"/>
    <col min="10" max="10" width="10.42578125" style="32" customWidth="1"/>
    <col min="11" max="11" width="12.85546875" style="32" bestFit="1" customWidth="1"/>
    <col min="12" max="12" width="9.7109375" style="32" customWidth="1"/>
    <col min="13" max="13" width="10.85546875" style="32" customWidth="1"/>
    <col min="14" max="14" width="11" style="32" customWidth="1"/>
    <col min="15" max="16" width="13.7109375" style="32" customWidth="1"/>
    <col min="17" max="17" width="15" style="32" customWidth="1"/>
    <col min="18" max="16384" width="9.140625" style="32"/>
  </cols>
  <sheetData>
    <row r="1" spans="1:17" ht="72.599999999999994" customHeight="1" x14ac:dyDescent="0.25">
      <c r="A1" s="63"/>
      <c r="B1" s="142" t="s">
        <v>272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63"/>
      <c r="N1" s="95" t="s">
        <v>31</v>
      </c>
      <c r="O1" s="95"/>
      <c r="P1" s="95"/>
      <c r="Q1" s="95"/>
    </row>
    <row r="2" spans="1:17" ht="75.75" customHeight="1" x14ac:dyDescent="0.3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ht="15.75" x14ac:dyDescent="0.25">
      <c r="A3" s="117" t="s">
        <v>0</v>
      </c>
      <c r="B3" s="117" t="s">
        <v>17</v>
      </c>
      <c r="C3" s="117" t="s">
        <v>18</v>
      </c>
      <c r="D3" s="117" t="s">
        <v>19</v>
      </c>
      <c r="E3" s="100" t="s">
        <v>20</v>
      </c>
      <c r="F3" s="101"/>
      <c r="G3" s="101"/>
      <c r="H3" s="102"/>
      <c r="I3" s="96" t="s">
        <v>21</v>
      </c>
      <c r="J3" s="114"/>
      <c r="K3" s="114"/>
      <c r="L3" s="114"/>
      <c r="M3" s="114"/>
      <c r="N3" s="114"/>
      <c r="O3" s="114"/>
      <c r="P3" s="97"/>
      <c r="Q3" s="117" t="s">
        <v>22</v>
      </c>
    </row>
    <row r="4" spans="1:17" ht="45.75" customHeight="1" x14ac:dyDescent="0.25">
      <c r="A4" s="118"/>
      <c r="B4" s="118"/>
      <c r="C4" s="118"/>
      <c r="D4" s="118"/>
      <c r="E4" s="106"/>
      <c r="F4" s="107"/>
      <c r="G4" s="107"/>
      <c r="H4" s="108"/>
      <c r="I4" s="100" t="s">
        <v>23</v>
      </c>
      <c r="J4" s="102"/>
      <c r="K4" s="98" t="s">
        <v>24</v>
      </c>
      <c r="L4" s="109"/>
      <c r="M4" s="109"/>
      <c r="N4" s="99"/>
      <c r="O4" s="100" t="s">
        <v>25</v>
      </c>
      <c r="P4" s="102"/>
      <c r="Q4" s="118"/>
    </row>
    <row r="5" spans="1:17" ht="42" customHeight="1" x14ac:dyDescent="0.25">
      <c r="A5" s="118"/>
      <c r="B5" s="118"/>
      <c r="C5" s="118"/>
      <c r="D5" s="118"/>
      <c r="E5" s="140" t="s">
        <v>19</v>
      </c>
      <c r="F5" s="140" t="s">
        <v>26</v>
      </c>
      <c r="G5" s="140" t="s">
        <v>156</v>
      </c>
      <c r="H5" s="140" t="s">
        <v>157</v>
      </c>
      <c r="I5" s="106"/>
      <c r="J5" s="108"/>
      <c r="K5" s="98" t="s">
        <v>8</v>
      </c>
      <c r="L5" s="99"/>
      <c r="M5" s="98" t="s">
        <v>9</v>
      </c>
      <c r="N5" s="99"/>
      <c r="O5" s="106"/>
      <c r="P5" s="108"/>
      <c r="Q5" s="118"/>
    </row>
    <row r="6" spans="1:17" ht="15.75" x14ac:dyDescent="0.25">
      <c r="A6" s="119"/>
      <c r="B6" s="119"/>
      <c r="C6" s="119"/>
      <c r="D6" s="119"/>
      <c r="E6" s="141"/>
      <c r="F6" s="141"/>
      <c r="G6" s="141"/>
      <c r="H6" s="141"/>
      <c r="I6" s="44" t="s">
        <v>10</v>
      </c>
      <c r="J6" s="44" t="s">
        <v>11</v>
      </c>
      <c r="K6" s="44" t="s">
        <v>10</v>
      </c>
      <c r="L6" s="44" t="s">
        <v>11</v>
      </c>
      <c r="M6" s="44" t="s">
        <v>10</v>
      </c>
      <c r="N6" s="44" t="s">
        <v>11</v>
      </c>
      <c r="O6" s="44" t="s">
        <v>12</v>
      </c>
      <c r="P6" s="44" t="s">
        <v>13</v>
      </c>
      <c r="Q6" s="119"/>
    </row>
    <row r="7" spans="1:17" ht="15.75" x14ac:dyDescent="0.25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  <c r="N7" s="44">
        <v>14</v>
      </c>
      <c r="O7" s="44">
        <v>15</v>
      </c>
      <c r="P7" s="44">
        <v>16</v>
      </c>
      <c r="Q7" s="44">
        <v>17</v>
      </c>
    </row>
    <row r="8" spans="1:17" ht="30" customHeight="1" x14ac:dyDescent="0.25">
      <c r="A8" s="123">
        <v>1</v>
      </c>
      <c r="B8" s="117" t="s">
        <v>27</v>
      </c>
      <c r="C8" s="136" t="s">
        <v>155</v>
      </c>
      <c r="D8" s="64" t="s">
        <v>28</v>
      </c>
      <c r="E8" s="91" t="s">
        <v>127</v>
      </c>
      <c r="F8" s="84" t="s">
        <v>127</v>
      </c>
      <c r="G8" s="84" t="s">
        <v>138</v>
      </c>
      <c r="H8" s="91" t="s">
        <v>127</v>
      </c>
      <c r="I8" s="65">
        <f t="shared" ref="I8:P8" si="0">I14+I27+I31</f>
        <v>122835.6</v>
      </c>
      <c r="J8" s="65">
        <f t="shared" si="0"/>
        <v>121511.90000000002</v>
      </c>
      <c r="K8" s="65">
        <f t="shared" si="0"/>
        <v>147029.39999999997</v>
      </c>
      <c r="L8" s="65">
        <f t="shared" si="0"/>
        <v>69337.600000000006</v>
      </c>
      <c r="M8" s="65">
        <f t="shared" si="0"/>
        <v>191193.7</v>
      </c>
      <c r="N8" s="65">
        <f t="shared" si="0"/>
        <v>190856.19999999998</v>
      </c>
      <c r="O8" s="65">
        <f t="shared" si="0"/>
        <v>76790.3</v>
      </c>
      <c r="P8" s="65">
        <f t="shared" si="0"/>
        <v>76790.3</v>
      </c>
      <c r="Q8" s="64"/>
    </row>
    <row r="9" spans="1:17" ht="15.75" x14ac:dyDescent="0.25">
      <c r="A9" s="124"/>
      <c r="B9" s="118"/>
      <c r="C9" s="139"/>
      <c r="D9" s="64" t="s">
        <v>29</v>
      </c>
      <c r="E9" s="64"/>
      <c r="F9" s="91"/>
      <c r="G9" s="91"/>
      <c r="H9" s="64"/>
      <c r="I9" s="65">
        <f>I12+I13+I10+I11</f>
        <v>122835.6</v>
      </c>
      <c r="J9" s="65">
        <f t="shared" ref="J9" si="1">J12+J13</f>
        <v>102025.10000000002</v>
      </c>
      <c r="K9" s="65">
        <f t="shared" ref="K9:P9" si="2">K12+K13</f>
        <v>108651.09999999999</v>
      </c>
      <c r="L9" s="65">
        <f t="shared" si="2"/>
        <v>50712.4</v>
      </c>
      <c r="M9" s="65">
        <f>M12+M13+M10+M11</f>
        <v>191052.7</v>
      </c>
      <c r="N9" s="65">
        <f t="shared" si="2"/>
        <v>128915.7</v>
      </c>
      <c r="O9" s="65">
        <f t="shared" si="2"/>
        <v>76790.3</v>
      </c>
      <c r="P9" s="65">
        <f t="shared" si="2"/>
        <v>76790.3</v>
      </c>
      <c r="Q9" s="64"/>
    </row>
    <row r="10" spans="1:17" ht="53.25" customHeight="1" x14ac:dyDescent="0.25">
      <c r="A10" s="124"/>
      <c r="B10" s="118"/>
      <c r="C10" s="139"/>
      <c r="D10" s="88" t="s">
        <v>188</v>
      </c>
      <c r="E10" s="66" t="s">
        <v>200</v>
      </c>
      <c r="F10" s="84" t="s">
        <v>127</v>
      </c>
      <c r="G10" s="84" t="s">
        <v>127</v>
      </c>
      <c r="H10" s="84" t="s">
        <v>127</v>
      </c>
      <c r="I10" s="65">
        <f t="shared" ref="I10:J10" si="3">I33</f>
        <v>14098.9</v>
      </c>
      <c r="J10" s="65">
        <f t="shared" si="3"/>
        <v>14098.9</v>
      </c>
      <c r="K10" s="65">
        <f t="shared" ref="K10:M10" si="4">K33</f>
        <v>29135.699999999997</v>
      </c>
      <c r="L10" s="65">
        <f t="shared" si="4"/>
        <v>15902</v>
      </c>
      <c r="M10" s="65">
        <f t="shared" si="4"/>
        <v>46099.8</v>
      </c>
      <c r="N10" s="65">
        <f t="shared" ref="N10" si="5">N33</f>
        <v>46099.8</v>
      </c>
      <c r="O10" s="65">
        <v>0</v>
      </c>
      <c r="P10" s="65">
        <v>0</v>
      </c>
      <c r="Q10" s="64"/>
    </row>
    <row r="11" spans="1:17" ht="66.75" customHeight="1" x14ac:dyDescent="0.25">
      <c r="A11" s="124"/>
      <c r="B11" s="118"/>
      <c r="C11" s="139"/>
      <c r="D11" s="88" t="s">
        <v>183</v>
      </c>
      <c r="E11" s="66" t="s">
        <v>184</v>
      </c>
      <c r="F11" s="84" t="s">
        <v>127</v>
      </c>
      <c r="G11" s="84" t="s">
        <v>127</v>
      </c>
      <c r="H11" s="84" t="s">
        <v>127</v>
      </c>
      <c r="I11" s="65">
        <f t="shared" ref="I11" si="6">I36</f>
        <v>5387.9</v>
      </c>
      <c r="J11" s="65">
        <f>J36</f>
        <v>5387.9</v>
      </c>
      <c r="K11" s="65">
        <f>K36</f>
        <v>9101.7999999999993</v>
      </c>
      <c r="L11" s="65">
        <f>L36</f>
        <v>2723.2</v>
      </c>
      <c r="M11" s="65">
        <f>M36</f>
        <v>15699.699999999999</v>
      </c>
      <c r="N11" s="65">
        <f>N36</f>
        <v>15699.699999999999</v>
      </c>
      <c r="O11" s="65">
        <v>0</v>
      </c>
      <c r="P11" s="65">
        <v>0</v>
      </c>
      <c r="Q11" s="64"/>
    </row>
    <row r="12" spans="1:17" ht="47.25" x14ac:dyDescent="0.25">
      <c r="A12" s="124"/>
      <c r="B12" s="118"/>
      <c r="C12" s="139"/>
      <c r="D12" s="88" t="s">
        <v>143</v>
      </c>
      <c r="E12" s="84" t="s">
        <v>128</v>
      </c>
      <c r="F12" s="84" t="s">
        <v>127</v>
      </c>
      <c r="G12" s="84" t="s">
        <v>127</v>
      </c>
      <c r="H12" s="84" t="s">
        <v>127</v>
      </c>
      <c r="I12" s="65">
        <f>I16+I29+I37</f>
        <v>103252.20000000001</v>
      </c>
      <c r="J12" s="65">
        <f>J16++J29+J37</f>
        <v>101928.50000000001</v>
      </c>
      <c r="K12" s="65">
        <f>K16+K29+K37</f>
        <v>105621.79999999999</v>
      </c>
      <c r="L12" s="65">
        <f>L16++L29+L37</f>
        <v>50246.6</v>
      </c>
      <c r="M12" s="65">
        <f>M16+M29+M37</f>
        <v>126088.59999999999</v>
      </c>
      <c r="N12" s="65">
        <f>N16++N29+N37</f>
        <v>125751.09999999999</v>
      </c>
      <c r="O12" s="65">
        <f>O16++O29+O37</f>
        <v>76790.3</v>
      </c>
      <c r="P12" s="65">
        <f>P16++P29+P37</f>
        <v>76790.3</v>
      </c>
      <c r="Q12" s="64"/>
    </row>
    <row r="13" spans="1:17" ht="37.5" customHeight="1" x14ac:dyDescent="0.25">
      <c r="A13" s="125"/>
      <c r="B13" s="118"/>
      <c r="C13" s="139"/>
      <c r="D13" s="88" t="s">
        <v>197</v>
      </c>
      <c r="E13" s="84" t="s">
        <v>195</v>
      </c>
      <c r="F13" s="84" t="s">
        <v>127</v>
      </c>
      <c r="G13" s="84" t="s">
        <v>127</v>
      </c>
      <c r="H13" s="84" t="s">
        <v>127</v>
      </c>
      <c r="I13" s="65">
        <f t="shared" ref="I13:J13" si="7">I38</f>
        <v>96.6</v>
      </c>
      <c r="J13" s="65">
        <f t="shared" si="7"/>
        <v>96.6</v>
      </c>
      <c r="K13" s="65">
        <f t="shared" ref="K13:P13" si="8">K38</f>
        <v>3029.2999999999997</v>
      </c>
      <c r="L13" s="65">
        <f t="shared" si="8"/>
        <v>465.8</v>
      </c>
      <c r="M13" s="65">
        <f t="shared" si="8"/>
        <v>3164.6</v>
      </c>
      <c r="N13" s="65">
        <f t="shared" si="8"/>
        <v>3164.6</v>
      </c>
      <c r="O13" s="65">
        <f t="shared" si="8"/>
        <v>0</v>
      </c>
      <c r="P13" s="65">
        <f t="shared" si="8"/>
        <v>0</v>
      </c>
      <c r="Q13" s="64"/>
    </row>
    <row r="14" spans="1:17" ht="23.25" customHeight="1" x14ac:dyDescent="0.25">
      <c r="A14" s="123">
        <v>2</v>
      </c>
      <c r="B14" s="123" t="s">
        <v>30</v>
      </c>
      <c r="C14" s="136" t="s">
        <v>158</v>
      </c>
      <c r="D14" s="64" t="s">
        <v>28</v>
      </c>
      <c r="E14" s="91" t="s">
        <v>127</v>
      </c>
      <c r="F14" s="91" t="s">
        <v>127</v>
      </c>
      <c r="G14" s="84" t="s">
        <v>139</v>
      </c>
      <c r="H14" s="91" t="s">
        <v>127</v>
      </c>
      <c r="I14" s="65">
        <f t="shared" ref="I14:J14" si="9">I15</f>
        <v>79053.600000000006</v>
      </c>
      <c r="J14" s="65">
        <f t="shared" si="9"/>
        <v>78117.400000000009</v>
      </c>
      <c r="K14" s="65">
        <f>K15</f>
        <v>74397.599999999991</v>
      </c>
      <c r="L14" s="65">
        <f t="shared" ref="L14:P14" si="10">L15</f>
        <v>37165.1</v>
      </c>
      <c r="M14" s="65">
        <f t="shared" si="10"/>
        <v>96195.099999999991</v>
      </c>
      <c r="N14" s="65">
        <f t="shared" si="10"/>
        <v>95975.099999999991</v>
      </c>
      <c r="O14" s="65">
        <f t="shared" si="10"/>
        <v>48968.3</v>
      </c>
      <c r="P14" s="65">
        <f t="shared" si="10"/>
        <v>48968.3</v>
      </c>
      <c r="Q14" s="64"/>
    </row>
    <row r="15" spans="1:17" ht="15.75" x14ac:dyDescent="0.25">
      <c r="A15" s="124"/>
      <c r="B15" s="124"/>
      <c r="C15" s="139"/>
      <c r="D15" s="64" t="s">
        <v>29</v>
      </c>
      <c r="E15" s="64"/>
      <c r="F15" s="91"/>
      <c r="G15" s="91"/>
      <c r="H15" s="64"/>
      <c r="I15" s="65">
        <f t="shared" ref="I15:P15" si="11">I16</f>
        <v>79053.600000000006</v>
      </c>
      <c r="J15" s="65">
        <f t="shared" si="11"/>
        <v>78117.400000000009</v>
      </c>
      <c r="K15" s="65">
        <f t="shared" si="11"/>
        <v>74397.599999999991</v>
      </c>
      <c r="L15" s="65">
        <f t="shared" si="11"/>
        <v>37165.1</v>
      </c>
      <c r="M15" s="65">
        <f t="shared" si="11"/>
        <v>96195.099999999991</v>
      </c>
      <c r="N15" s="65">
        <f t="shared" si="11"/>
        <v>95975.099999999991</v>
      </c>
      <c r="O15" s="65">
        <f t="shared" si="11"/>
        <v>48968.3</v>
      </c>
      <c r="P15" s="65">
        <f t="shared" si="11"/>
        <v>48968.3</v>
      </c>
      <c r="Q15" s="64"/>
    </row>
    <row r="16" spans="1:17" ht="48.75" customHeight="1" x14ac:dyDescent="0.25">
      <c r="A16" s="125"/>
      <c r="B16" s="125"/>
      <c r="C16" s="137"/>
      <c r="D16" s="88" t="s">
        <v>143</v>
      </c>
      <c r="E16" s="84" t="s">
        <v>128</v>
      </c>
      <c r="F16" s="91" t="s">
        <v>127</v>
      </c>
      <c r="G16" s="91" t="s">
        <v>127</v>
      </c>
      <c r="H16" s="91" t="s">
        <v>127</v>
      </c>
      <c r="I16" s="65">
        <f>I17+I18+I19+I20+I22+I21</f>
        <v>79053.600000000006</v>
      </c>
      <c r="J16" s="65">
        <f t="shared" ref="J16" si="12">J17+J18+J19+J20+J22+J21</f>
        <v>78117.400000000009</v>
      </c>
      <c r="K16" s="65">
        <f>K17+K18+K19+K20+K22+K21+K23+K24+K26</f>
        <v>74397.599999999991</v>
      </c>
      <c r="L16" s="65">
        <f>L17+L18+L19+L20+L22+L21+L23+L24+L26</f>
        <v>37165.1</v>
      </c>
      <c r="M16" s="65">
        <f>M17+M18+M19+M20+M22+M21+M24+M23+M25+M26</f>
        <v>96195.099999999991</v>
      </c>
      <c r="N16" s="65">
        <f t="shared" ref="N16:P16" si="13">N17+N18+N19+N20+N22+N21+N24+N23+N25+N26</f>
        <v>95975.099999999991</v>
      </c>
      <c r="O16" s="65">
        <f t="shared" si="13"/>
        <v>48968.3</v>
      </c>
      <c r="P16" s="65">
        <f t="shared" si="13"/>
        <v>48968.3</v>
      </c>
      <c r="Q16" s="64"/>
    </row>
    <row r="17" spans="1:17" ht="51.75" customHeight="1" x14ac:dyDescent="0.25">
      <c r="A17" s="91">
        <v>3</v>
      </c>
      <c r="B17" s="91" t="s">
        <v>142</v>
      </c>
      <c r="C17" s="86" t="s">
        <v>226</v>
      </c>
      <c r="D17" s="88" t="s">
        <v>143</v>
      </c>
      <c r="E17" s="84" t="s">
        <v>128</v>
      </c>
      <c r="F17" s="91">
        <v>1403</v>
      </c>
      <c r="G17" s="91">
        <v>110027240</v>
      </c>
      <c r="H17" s="91">
        <v>540</v>
      </c>
      <c r="I17" s="65">
        <v>867</v>
      </c>
      <c r="J17" s="65">
        <v>867</v>
      </c>
      <c r="K17" s="65">
        <v>0</v>
      </c>
      <c r="L17" s="65">
        <v>0</v>
      </c>
      <c r="M17" s="67">
        <v>0</v>
      </c>
      <c r="N17" s="67">
        <v>0</v>
      </c>
      <c r="O17" s="67">
        <v>0</v>
      </c>
      <c r="P17" s="67">
        <v>0</v>
      </c>
      <c r="Q17" s="64"/>
    </row>
    <row r="18" spans="1:17" ht="63.75" customHeight="1" x14ac:dyDescent="0.25">
      <c r="A18" s="91">
        <v>4</v>
      </c>
      <c r="B18" s="91" t="s">
        <v>145</v>
      </c>
      <c r="C18" s="87" t="s">
        <v>229</v>
      </c>
      <c r="D18" s="88" t="s">
        <v>143</v>
      </c>
      <c r="E18" s="84" t="s">
        <v>128</v>
      </c>
      <c r="F18" s="91">
        <v>1401</v>
      </c>
      <c r="G18" s="84" t="s">
        <v>144</v>
      </c>
      <c r="H18" s="91">
        <v>511</v>
      </c>
      <c r="I18" s="65">
        <v>11570.9</v>
      </c>
      <c r="J18" s="65">
        <v>11570.9</v>
      </c>
      <c r="K18" s="65">
        <v>12962.9</v>
      </c>
      <c r="L18" s="65">
        <v>6481.2</v>
      </c>
      <c r="M18" s="67">
        <v>12962.9</v>
      </c>
      <c r="N18" s="67">
        <v>12962.9</v>
      </c>
      <c r="O18" s="67">
        <v>10125.4</v>
      </c>
      <c r="P18" s="67">
        <v>10125.4</v>
      </c>
      <c r="Q18" s="64"/>
    </row>
    <row r="19" spans="1:17" ht="46.5" customHeight="1" x14ac:dyDescent="0.25">
      <c r="A19" s="91">
        <v>5</v>
      </c>
      <c r="B19" s="91" t="s">
        <v>147</v>
      </c>
      <c r="C19" s="87" t="s">
        <v>231</v>
      </c>
      <c r="D19" s="88" t="s">
        <v>143</v>
      </c>
      <c r="E19" s="84" t="s">
        <v>128</v>
      </c>
      <c r="F19" s="91">
        <v>1403</v>
      </c>
      <c r="G19" s="84" t="s">
        <v>164</v>
      </c>
      <c r="H19" s="91">
        <v>540</v>
      </c>
      <c r="I19" s="65">
        <v>1590.7</v>
      </c>
      <c r="J19" s="65">
        <v>1590.7</v>
      </c>
      <c r="K19" s="65">
        <v>2268.5</v>
      </c>
      <c r="L19" s="65">
        <v>2268.5</v>
      </c>
      <c r="M19" s="67">
        <v>2268.5</v>
      </c>
      <c r="N19" s="67">
        <v>2268.5</v>
      </c>
      <c r="O19" s="67">
        <v>0</v>
      </c>
      <c r="P19" s="67">
        <v>0</v>
      </c>
      <c r="Q19" s="64"/>
    </row>
    <row r="20" spans="1:17" ht="47.25" x14ac:dyDescent="0.25">
      <c r="A20" s="91">
        <v>6</v>
      </c>
      <c r="B20" s="91" t="s">
        <v>148</v>
      </c>
      <c r="C20" s="87" t="s">
        <v>230</v>
      </c>
      <c r="D20" s="88" t="s">
        <v>143</v>
      </c>
      <c r="E20" s="84" t="s">
        <v>128</v>
      </c>
      <c r="F20" s="91">
        <v>1401</v>
      </c>
      <c r="G20" s="84" t="s">
        <v>146</v>
      </c>
      <c r="H20" s="91">
        <v>511</v>
      </c>
      <c r="I20" s="65">
        <v>31860.2</v>
      </c>
      <c r="J20" s="65">
        <v>31860.2</v>
      </c>
      <c r="K20" s="65">
        <v>25048.3</v>
      </c>
      <c r="L20" s="65">
        <v>18169.900000000001</v>
      </c>
      <c r="M20" s="67">
        <v>25048.3</v>
      </c>
      <c r="N20" s="67">
        <v>25048.3</v>
      </c>
      <c r="O20" s="67">
        <v>20072</v>
      </c>
      <c r="P20" s="67">
        <v>20072</v>
      </c>
      <c r="Q20" s="64"/>
    </row>
    <row r="21" spans="1:17" ht="47.25" x14ac:dyDescent="0.25">
      <c r="A21" s="91">
        <v>7</v>
      </c>
      <c r="B21" s="91" t="s">
        <v>154</v>
      </c>
      <c r="C21" s="87" t="s">
        <v>227</v>
      </c>
      <c r="D21" s="88" t="s">
        <v>143</v>
      </c>
      <c r="E21" s="84" t="s">
        <v>128</v>
      </c>
      <c r="F21" s="91">
        <v>1403</v>
      </c>
      <c r="G21" s="84" t="s">
        <v>174</v>
      </c>
      <c r="H21" s="91">
        <v>540</v>
      </c>
      <c r="I21" s="65">
        <v>291.3</v>
      </c>
      <c r="J21" s="65">
        <v>291.3</v>
      </c>
      <c r="K21" s="65">
        <v>0</v>
      </c>
      <c r="L21" s="65">
        <v>0</v>
      </c>
      <c r="M21" s="67">
        <v>0</v>
      </c>
      <c r="N21" s="67">
        <v>0</v>
      </c>
      <c r="O21" s="67">
        <v>0</v>
      </c>
      <c r="P21" s="67">
        <v>0</v>
      </c>
      <c r="Q21" s="64"/>
    </row>
    <row r="22" spans="1:17" ht="47.25" x14ac:dyDescent="0.25">
      <c r="A22" s="90">
        <v>8</v>
      </c>
      <c r="B22" s="91" t="s">
        <v>172</v>
      </c>
      <c r="C22" s="85" t="s">
        <v>232</v>
      </c>
      <c r="D22" s="88" t="s">
        <v>143</v>
      </c>
      <c r="E22" s="84" t="s">
        <v>128</v>
      </c>
      <c r="F22" s="91">
        <v>1403</v>
      </c>
      <c r="G22" s="84" t="s">
        <v>149</v>
      </c>
      <c r="H22" s="91">
        <v>540</v>
      </c>
      <c r="I22" s="65">
        <v>32873.5</v>
      </c>
      <c r="J22" s="65">
        <v>31937.3</v>
      </c>
      <c r="K22" s="65">
        <v>29597.200000000001</v>
      </c>
      <c r="L22" s="65">
        <v>9173.4</v>
      </c>
      <c r="M22" s="67">
        <v>49910.8</v>
      </c>
      <c r="N22" s="67">
        <v>49690.8</v>
      </c>
      <c r="O22" s="67">
        <v>18770.900000000001</v>
      </c>
      <c r="P22" s="67">
        <v>18770.900000000001</v>
      </c>
      <c r="Q22" s="64"/>
    </row>
    <row r="23" spans="1:17" ht="63" x14ac:dyDescent="0.25">
      <c r="A23" s="91">
        <v>9</v>
      </c>
      <c r="B23" s="91" t="s">
        <v>173</v>
      </c>
      <c r="C23" s="87" t="s">
        <v>233</v>
      </c>
      <c r="D23" s="88" t="s">
        <v>143</v>
      </c>
      <c r="E23" s="84" t="s">
        <v>128</v>
      </c>
      <c r="F23" s="91">
        <v>1403</v>
      </c>
      <c r="G23" s="84" t="s">
        <v>234</v>
      </c>
      <c r="H23" s="91">
        <v>540</v>
      </c>
      <c r="I23" s="65">
        <v>0</v>
      </c>
      <c r="J23" s="65">
        <v>0</v>
      </c>
      <c r="K23" s="65">
        <v>2691.4</v>
      </c>
      <c r="L23" s="65">
        <v>0</v>
      </c>
      <c r="M23" s="67">
        <v>2691.4</v>
      </c>
      <c r="N23" s="67">
        <v>2691.4</v>
      </c>
      <c r="O23" s="67">
        <v>0</v>
      </c>
      <c r="P23" s="67">
        <v>0</v>
      </c>
      <c r="Q23" s="64"/>
    </row>
    <row r="24" spans="1:17" ht="64.5" customHeight="1" x14ac:dyDescent="0.25">
      <c r="A24" s="91">
        <v>10</v>
      </c>
      <c r="B24" s="91" t="s">
        <v>221</v>
      </c>
      <c r="C24" s="87" t="s">
        <v>235</v>
      </c>
      <c r="D24" s="88" t="s">
        <v>143</v>
      </c>
      <c r="E24" s="84" t="s">
        <v>128</v>
      </c>
      <c r="F24" s="91">
        <v>1403</v>
      </c>
      <c r="G24" s="84" t="s">
        <v>236</v>
      </c>
      <c r="H24" s="91">
        <v>540</v>
      </c>
      <c r="I24" s="65">
        <v>0</v>
      </c>
      <c r="J24" s="65">
        <v>0</v>
      </c>
      <c r="K24" s="65">
        <v>885</v>
      </c>
      <c r="L24" s="65">
        <v>442.5</v>
      </c>
      <c r="M24" s="67">
        <v>885</v>
      </c>
      <c r="N24" s="67">
        <v>885</v>
      </c>
      <c r="O24" s="67">
        <v>0</v>
      </c>
      <c r="P24" s="67">
        <v>0</v>
      </c>
      <c r="Q24" s="64"/>
    </row>
    <row r="25" spans="1:17" ht="64.5" customHeight="1" x14ac:dyDescent="0.25">
      <c r="A25" s="91">
        <v>11</v>
      </c>
      <c r="B25" s="91" t="s">
        <v>222</v>
      </c>
      <c r="C25" s="87" t="s">
        <v>267</v>
      </c>
      <c r="D25" s="88"/>
      <c r="E25" s="84" t="s">
        <v>128</v>
      </c>
      <c r="F25" s="91">
        <v>14003</v>
      </c>
      <c r="G25" s="84" t="s">
        <v>268</v>
      </c>
      <c r="H25" s="91">
        <v>540</v>
      </c>
      <c r="I25" s="65">
        <v>0</v>
      </c>
      <c r="J25" s="65">
        <v>0</v>
      </c>
      <c r="K25" s="65">
        <v>0</v>
      </c>
      <c r="L25" s="65">
        <v>0</v>
      </c>
      <c r="M25" s="67">
        <v>1215.5</v>
      </c>
      <c r="N25" s="67">
        <v>1215.5</v>
      </c>
      <c r="O25" s="67">
        <v>0</v>
      </c>
      <c r="P25" s="67">
        <v>0</v>
      </c>
      <c r="Q25" s="64"/>
    </row>
    <row r="26" spans="1:17" ht="63" x14ac:dyDescent="0.25">
      <c r="A26" s="91">
        <v>12</v>
      </c>
      <c r="B26" s="91" t="s">
        <v>238</v>
      </c>
      <c r="C26" s="87" t="s">
        <v>237</v>
      </c>
      <c r="D26" s="88" t="s">
        <v>143</v>
      </c>
      <c r="E26" s="84" t="s">
        <v>128</v>
      </c>
      <c r="F26" s="91">
        <v>1403</v>
      </c>
      <c r="G26" s="84" t="s">
        <v>239</v>
      </c>
      <c r="H26" s="91">
        <v>540</v>
      </c>
      <c r="I26" s="65">
        <v>0</v>
      </c>
      <c r="J26" s="65">
        <v>0</v>
      </c>
      <c r="K26" s="65">
        <v>944.3</v>
      </c>
      <c r="L26" s="65">
        <v>629.6</v>
      </c>
      <c r="M26" s="67">
        <v>1212.7</v>
      </c>
      <c r="N26" s="67">
        <v>1212.7</v>
      </c>
      <c r="O26" s="67">
        <v>0</v>
      </c>
      <c r="P26" s="67">
        <v>0</v>
      </c>
      <c r="Q26" s="64"/>
    </row>
    <row r="27" spans="1:17" ht="21" customHeight="1" x14ac:dyDescent="0.25">
      <c r="A27" s="123">
        <v>13</v>
      </c>
      <c r="B27" s="123" t="s">
        <v>117</v>
      </c>
      <c r="C27" s="136" t="s">
        <v>159</v>
      </c>
      <c r="D27" s="64" t="s">
        <v>28</v>
      </c>
      <c r="E27" s="91" t="s">
        <v>127</v>
      </c>
      <c r="F27" s="91" t="s">
        <v>127</v>
      </c>
      <c r="G27" s="84" t="s">
        <v>140</v>
      </c>
      <c r="H27" s="91" t="s">
        <v>127</v>
      </c>
      <c r="I27" s="65">
        <f t="shared" ref="I27:P27" si="14">I28</f>
        <v>50</v>
      </c>
      <c r="J27" s="65">
        <f t="shared" si="14"/>
        <v>5.8</v>
      </c>
      <c r="K27" s="65">
        <f>K28</f>
        <v>50</v>
      </c>
      <c r="L27" s="65">
        <f>L28</f>
        <v>0.4</v>
      </c>
      <c r="M27" s="65">
        <f t="shared" si="14"/>
        <v>50</v>
      </c>
      <c r="N27" s="65">
        <f t="shared" si="14"/>
        <v>23.7</v>
      </c>
      <c r="O27" s="65">
        <f t="shared" si="14"/>
        <v>50</v>
      </c>
      <c r="P27" s="65">
        <f t="shared" si="14"/>
        <v>50</v>
      </c>
      <c r="Q27" s="64"/>
    </row>
    <row r="28" spans="1:17" ht="15.75" x14ac:dyDescent="0.25">
      <c r="A28" s="124"/>
      <c r="B28" s="124"/>
      <c r="C28" s="139"/>
      <c r="D28" s="64" t="s">
        <v>29</v>
      </c>
      <c r="E28" s="91"/>
      <c r="F28" s="91"/>
      <c r="G28" s="91"/>
      <c r="H28" s="64"/>
      <c r="I28" s="65">
        <f t="shared" ref="I28:J28" si="15">I30</f>
        <v>50</v>
      </c>
      <c r="J28" s="65">
        <f t="shared" si="15"/>
        <v>5.8</v>
      </c>
      <c r="K28" s="65">
        <f t="shared" ref="K28:P28" si="16">K30</f>
        <v>50</v>
      </c>
      <c r="L28" s="65">
        <f t="shared" si="16"/>
        <v>0.4</v>
      </c>
      <c r="M28" s="65">
        <f t="shared" si="16"/>
        <v>50</v>
      </c>
      <c r="N28" s="65">
        <f t="shared" si="16"/>
        <v>23.7</v>
      </c>
      <c r="O28" s="65">
        <f t="shared" si="16"/>
        <v>50</v>
      </c>
      <c r="P28" s="65">
        <f t="shared" si="16"/>
        <v>50</v>
      </c>
      <c r="Q28" s="64"/>
    </row>
    <row r="29" spans="1:17" ht="50.25" customHeight="1" x14ac:dyDescent="0.25">
      <c r="A29" s="125"/>
      <c r="B29" s="125"/>
      <c r="C29" s="137"/>
      <c r="D29" s="88" t="s">
        <v>143</v>
      </c>
      <c r="E29" s="84" t="s">
        <v>128</v>
      </c>
      <c r="F29" s="91" t="s">
        <v>127</v>
      </c>
      <c r="G29" s="91" t="s">
        <v>127</v>
      </c>
      <c r="H29" s="91" t="s">
        <v>127</v>
      </c>
      <c r="I29" s="65">
        <f t="shared" ref="I29:P29" si="17">I30</f>
        <v>50</v>
      </c>
      <c r="J29" s="65">
        <f t="shared" si="17"/>
        <v>5.8</v>
      </c>
      <c r="K29" s="65">
        <f t="shared" si="17"/>
        <v>50</v>
      </c>
      <c r="L29" s="65">
        <f t="shared" si="17"/>
        <v>0.4</v>
      </c>
      <c r="M29" s="65">
        <f t="shared" si="17"/>
        <v>50</v>
      </c>
      <c r="N29" s="65">
        <f t="shared" si="17"/>
        <v>23.7</v>
      </c>
      <c r="O29" s="65">
        <f t="shared" si="17"/>
        <v>50</v>
      </c>
      <c r="P29" s="65">
        <f t="shared" si="17"/>
        <v>50</v>
      </c>
      <c r="Q29" s="64"/>
    </row>
    <row r="30" spans="1:17" ht="47.25" x14ac:dyDescent="0.25">
      <c r="A30" s="90">
        <v>14</v>
      </c>
      <c r="B30" s="90" t="s">
        <v>142</v>
      </c>
      <c r="C30" s="85" t="s">
        <v>240</v>
      </c>
      <c r="D30" s="88" t="s">
        <v>143</v>
      </c>
      <c r="E30" s="84" t="s">
        <v>128</v>
      </c>
      <c r="F30" s="91">
        <v>1301</v>
      </c>
      <c r="G30" s="84" t="s">
        <v>152</v>
      </c>
      <c r="H30" s="91">
        <v>730</v>
      </c>
      <c r="I30" s="65">
        <v>50</v>
      </c>
      <c r="J30" s="65">
        <v>5.8</v>
      </c>
      <c r="K30" s="65">
        <v>50</v>
      </c>
      <c r="L30" s="65">
        <v>0.4</v>
      </c>
      <c r="M30" s="67">
        <v>50</v>
      </c>
      <c r="N30" s="67">
        <v>23.7</v>
      </c>
      <c r="O30" s="67">
        <v>50</v>
      </c>
      <c r="P30" s="67">
        <v>50</v>
      </c>
      <c r="Q30" s="64"/>
    </row>
    <row r="31" spans="1:17" ht="27" customHeight="1" x14ac:dyDescent="0.25">
      <c r="A31" s="123">
        <v>15</v>
      </c>
      <c r="B31" s="123" t="s">
        <v>103</v>
      </c>
      <c r="C31" s="136" t="s">
        <v>162</v>
      </c>
      <c r="D31" s="64" t="s">
        <v>28</v>
      </c>
      <c r="E31" s="91" t="s">
        <v>127</v>
      </c>
      <c r="F31" s="91" t="s">
        <v>127</v>
      </c>
      <c r="G31" s="84" t="s">
        <v>141</v>
      </c>
      <c r="H31" s="91" t="s">
        <v>127</v>
      </c>
      <c r="I31" s="65">
        <f t="shared" ref="I31:J31" si="18">I32</f>
        <v>43732</v>
      </c>
      <c r="J31" s="65">
        <f t="shared" si="18"/>
        <v>43388.700000000004</v>
      </c>
      <c r="K31" s="65">
        <f>K32</f>
        <v>72581.799999999988</v>
      </c>
      <c r="L31" s="65">
        <f>L32</f>
        <v>32172.1</v>
      </c>
      <c r="M31" s="65">
        <f t="shared" ref="M31:P31" si="19">M32</f>
        <v>94948.6</v>
      </c>
      <c r="N31" s="65">
        <f t="shared" si="19"/>
        <v>94857.4</v>
      </c>
      <c r="O31" s="65">
        <f t="shared" si="19"/>
        <v>27771.999999999996</v>
      </c>
      <c r="P31" s="65">
        <f t="shared" si="19"/>
        <v>27771.999999999996</v>
      </c>
      <c r="Q31" s="65"/>
    </row>
    <row r="32" spans="1:17" ht="15.75" x14ac:dyDescent="0.25">
      <c r="A32" s="124"/>
      <c r="B32" s="124"/>
      <c r="C32" s="139"/>
      <c r="D32" s="64" t="s">
        <v>29</v>
      </c>
      <c r="E32" s="91"/>
      <c r="F32" s="91"/>
      <c r="G32" s="91"/>
      <c r="H32" s="64"/>
      <c r="I32" s="65">
        <f>I37+I38+I33+I36</f>
        <v>43732</v>
      </c>
      <c r="J32" s="65">
        <f>J37+J38+J33+J36</f>
        <v>43388.700000000004</v>
      </c>
      <c r="K32" s="65">
        <f>K37+K38+K36+K33+K34+K35</f>
        <v>72581.799999999988</v>
      </c>
      <c r="L32" s="65">
        <f>L37+L38+L36+L33+L34+L35</f>
        <v>32172.1</v>
      </c>
      <c r="M32" s="65">
        <f t="shared" ref="M32:P32" si="20">M37+M38+M36+M33+M34+M35</f>
        <v>94948.6</v>
      </c>
      <c r="N32" s="65">
        <f t="shared" si="20"/>
        <v>94857.4</v>
      </c>
      <c r="O32" s="65">
        <f t="shared" si="20"/>
        <v>27771.999999999996</v>
      </c>
      <c r="P32" s="65">
        <f t="shared" si="20"/>
        <v>27771.999999999996</v>
      </c>
      <c r="Q32" s="65"/>
    </row>
    <row r="33" spans="1:17" ht="51" customHeight="1" x14ac:dyDescent="0.25">
      <c r="A33" s="124"/>
      <c r="B33" s="124"/>
      <c r="C33" s="139"/>
      <c r="D33" s="88" t="s">
        <v>188</v>
      </c>
      <c r="E33" s="84" t="s">
        <v>200</v>
      </c>
      <c r="F33" s="91" t="s">
        <v>127</v>
      </c>
      <c r="G33" s="91" t="s">
        <v>127</v>
      </c>
      <c r="H33" s="91" t="s">
        <v>127</v>
      </c>
      <c r="I33" s="65">
        <f>I39+I40+I41+I42+I43</f>
        <v>14098.9</v>
      </c>
      <c r="J33" s="65">
        <f t="shared" ref="J33" si="21">J39+J40+J41+J42+J43</f>
        <v>14098.9</v>
      </c>
      <c r="K33" s="65">
        <f>K39+K40+K41+K42+K43+K55+K56+K57+K58+K82+K83+K84+K85+K115+K116+K117+K118+K119+K129+K133</f>
        <v>29135.699999999997</v>
      </c>
      <c r="L33" s="65">
        <f>L39+L40+L41+L42+L43+L55+L56+L57+L58+L82+L83+L84+L85+L115+L116+L117+L118+L119+L129+L133</f>
        <v>15902</v>
      </c>
      <c r="M33" s="65">
        <f>M39+M40+M41+M42+M43+M55+M56+M57+M58+M82+M83+M84+M85+M115+M116+M117+M118+M119+M129+M133+M101+M102+M103+M104+M105</f>
        <v>46099.8</v>
      </c>
      <c r="N33" s="65">
        <f>N39+N40+N41+N42+N43+N55+N56+N57+N58+N82+N83+N84+N85+N115+N116+N117+N118+N119+N129+N133+N101+N102+N103+N104+N105</f>
        <v>46099.8</v>
      </c>
      <c r="O33" s="65">
        <f t="shared" ref="O33:P33" si="22">O39+O40+O41+O42+O43</f>
        <v>0</v>
      </c>
      <c r="P33" s="65">
        <f t="shared" si="22"/>
        <v>0</v>
      </c>
      <c r="Q33" s="65"/>
    </row>
    <row r="34" spans="1:17" ht="15.75" customHeight="1" x14ac:dyDescent="0.25">
      <c r="A34" s="124"/>
      <c r="B34" s="124"/>
      <c r="C34" s="139"/>
      <c r="D34" s="81" t="s">
        <v>243</v>
      </c>
      <c r="E34" s="82" t="s">
        <v>244</v>
      </c>
      <c r="F34" s="91" t="s">
        <v>127</v>
      </c>
      <c r="G34" s="91" t="s">
        <v>127</v>
      </c>
      <c r="H34" s="91" t="s">
        <v>127</v>
      </c>
      <c r="I34" s="65">
        <v>0</v>
      </c>
      <c r="J34" s="65">
        <v>0</v>
      </c>
      <c r="K34" s="65">
        <f>K59+K60</f>
        <v>70.400000000000006</v>
      </c>
      <c r="L34" s="65">
        <f>L59+L60</f>
        <v>0</v>
      </c>
      <c r="M34" s="65">
        <f t="shared" ref="M34:N34" si="23">M59+M60</f>
        <v>70.5</v>
      </c>
      <c r="N34" s="65">
        <f t="shared" si="23"/>
        <v>70.5</v>
      </c>
      <c r="O34" s="67">
        <v>0</v>
      </c>
      <c r="P34" s="67">
        <v>0</v>
      </c>
      <c r="Q34" s="65"/>
    </row>
    <row r="35" spans="1:17" ht="15.75" customHeight="1" x14ac:dyDescent="0.25">
      <c r="A35" s="124"/>
      <c r="B35" s="124"/>
      <c r="C35" s="139"/>
      <c r="D35" s="81" t="s">
        <v>245</v>
      </c>
      <c r="E35" s="82" t="s">
        <v>246</v>
      </c>
      <c r="F35" s="91" t="s">
        <v>127</v>
      </c>
      <c r="G35" s="91" t="s">
        <v>127</v>
      </c>
      <c r="H35" s="91" t="s">
        <v>127</v>
      </c>
      <c r="I35" s="65">
        <v>0</v>
      </c>
      <c r="J35" s="65">
        <v>0</v>
      </c>
      <c r="K35" s="65">
        <f>K61+K62</f>
        <v>70.400000000000006</v>
      </c>
      <c r="L35" s="65">
        <f>L61+L62</f>
        <v>0</v>
      </c>
      <c r="M35" s="65">
        <f t="shared" ref="M35:N35" si="24">M61+M62</f>
        <v>70.5</v>
      </c>
      <c r="N35" s="65">
        <f t="shared" si="24"/>
        <v>70.5</v>
      </c>
      <c r="O35" s="67">
        <v>0</v>
      </c>
      <c r="P35" s="67">
        <v>0</v>
      </c>
      <c r="Q35" s="65"/>
    </row>
    <row r="36" spans="1:17" ht="66.75" customHeight="1" x14ac:dyDescent="0.25">
      <c r="A36" s="124"/>
      <c r="B36" s="124"/>
      <c r="C36" s="139"/>
      <c r="D36" s="88" t="s">
        <v>183</v>
      </c>
      <c r="E36" s="84" t="s">
        <v>184</v>
      </c>
      <c r="F36" s="91" t="s">
        <v>127</v>
      </c>
      <c r="G36" s="91" t="s">
        <v>127</v>
      </c>
      <c r="H36" s="91" t="s">
        <v>127</v>
      </c>
      <c r="I36" s="65">
        <f t="shared" ref="I36:J36" si="25">I44+I45+I46+I47+I48</f>
        <v>5387.9</v>
      </c>
      <c r="J36" s="65">
        <f t="shared" si="25"/>
        <v>5387.9</v>
      </c>
      <c r="K36" s="65">
        <f>K63+K64+K65+K66+K67+K68+K69+K86+K87+K88+K89+K90+K120+K121+K122+K130+K131+K132</f>
        <v>9101.7999999999993</v>
      </c>
      <c r="L36" s="65">
        <f>L63+L64+L65+L66+L67+L68+L69+L86+L87+L88+L89+L90+L120+L121+L122+L130+L131+L132</f>
        <v>2723.2</v>
      </c>
      <c r="M36" s="65">
        <f>M63+M64+M65+M66+M67+M68+M69+M86+M87+M88+M89+M90+M120+M121+M122+M130+M131+M132+M106+M107+M108</f>
        <v>15699.699999999999</v>
      </c>
      <c r="N36" s="65">
        <f>N63+N64+N65+N66+N67+N68+N69+N86+N87+N88+N89+N90+N120+N121+N122+N130+N131+N132+N106+N107+N108</f>
        <v>15699.699999999999</v>
      </c>
      <c r="O36" s="65">
        <f t="shared" ref="O36:P36" si="26">O44+O45+O46+O47+O48</f>
        <v>0</v>
      </c>
      <c r="P36" s="65">
        <f t="shared" si="26"/>
        <v>0</v>
      </c>
      <c r="Q36" s="65"/>
    </row>
    <row r="37" spans="1:17" ht="47.25" x14ac:dyDescent="0.25">
      <c r="A37" s="124"/>
      <c r="B37" s="124"/>
      <c r="C37" s="139"/>
      <c r="D37" s="88" t="s">
        <v>143</v>
      </c>
      <c r="E37" s="84" t="s">
        <v>128</v>
      </c>
      <c r="F37" s="91" t="s">
        <v>127</v>
      </c>
      <c r="G37" s="91" t="s">
        <v>127</v>
      </c>
      <c r="H37" s="91" t="s">
        <v>127</v>
      </c>
      <c r="I37" s="65">
        <f>I135+I136+I137+I138+I139+I144+I145+I146+I147+I148+I49+I50+I51+I52+I141+I142+I143+I70+I71+I72+I73+I91+I92+I93+I94+I123+I124+I125+I126+I134</f>
        <v>24148.6</v>
      </c>
      <c r="J37" s="65">
        <f t="shared" ref="J37:P37" si="27">J135+J136+J137+J138+J139+J144+J145+J146+J147+J148+J49+J50+J51+J52+J141+J142+J143+J70+J71+J72+J73+J91+J92+J93+J94+J123+J124+J125+J126+J134</f>
        <v>23805.300000000003</v>
      </c>
      <c r="K37" s="65">
        <f t="shared" si="27"/>
        <v>31174.200000000004</v>
      </c>
      <c r="L37" s="65">
        <f t="shared" si="27"/>
        <v>13081.099999999999</v>
      </c>
      <c r="M37" s="65">
        <f>M135+M136+M137+M138+M139+M144+M145+M146+M147+M148+M49+M50+M51+M52+M141+M142+M143+M70+M71+M72+M73+M91+M92+M93+M94+M123+M124+M125+M126+M134+M109+M110+M111+M112+M140</f>
        <v>29843.499999999996</v>
      </c>
      <c r="N37" s="65">
        <f>N135+N136+N137+N138+N139+N144+N145+N146+N147+N148+N49+N50+N51+N52+N141+N142+N143+N70+N71+N72+N73+N91+N92+N93+N94+N123+N124+N125+N126+N134+N109+N110+N111+N112+N140</f>
        <v>29752.3</v>
      </c>
      <c r="O37" s="65">
        <f t="shared" si="27"/>
        <v>27771.999999999996</v>
      </c>
      <c r="P37" s="65">
        <f t="shared" si="27"/>
        <v>27771.999999999996</v>
      </c>
      <c r="Q37" s="65"/>
    </row>
    <row r="38" spans="1:17" ht="31.5" x14ac:dyDescent="0.25">
      <c r="A38" s="125"/>
      <c r="B38" s="125"/>
      <c r="C38" s="137"/>
      <c r="D38" s="88" t="s">
        <v>197</v>
      </c>
      <c r="E38" s="91">
        <v>140</v>
      </c>
      <c r="F38" s="91" t="s">
        <v>127</v>
      </c>
      <c r="G38" s="91" t="s">
        <v>127</v>
      </c>
      <c r="H38" s="91" t="s">
        <v>127</v>
      </c>
      <c r="I38" s="65">
        <f t="shared" ref="I38:J38" si="28">I53+I54</f>
        <v>96.6</v>
      </c>
      <c r="J38" s="65">
        <f t="shared" si="28"/>
        <v>96.6</v>
      </c>
      <c r="K38" s="65">
        <f>K74+K75+K76+K77+K79+K78+K80+K81+K95+K96+K97+K98+K99+K100+K127+K128</f>
        <v>3029.2999999999997</v>
      </c>
      <c r="L38" s="65">
        <f>L74+L75+L76+L77+L79+L78+L80+L81+L95+L96+L97+L98+L99+L100+L127+L128</f>
        <v>465.8</v>
      </c>
      <c r="M38" s="65">
        <f>M74+M75+M76+M77+M79+M78+M80+M81+M95+M96+M97+M98+M99+M100+M127+M128+M113+M114</f>
        <v>3164.6</v>
      </c>
      <c r="N38" s="65">
        <f>N74+N75+N76+N77+N79+N78+N80+N81+N95+N96+N97+N98+N99+N100+N127+N128+N113+N114</f>
        <v>3164.6</v>
      </c>
      <c r="O38" s="65">
        <f t="shared" ref="O38:P38" si="29">O53+O54</f>
        <v>0</v>
      </c>
      <c r="P38" s="65">
        <f t="shared" si="29"/>
        <v>0</v>
      </c>
      <c r="Q38" s="65"/>
    </row>
    <row r="39" spans="1:17" ht="13.9" customHeight="1" x14ac:dyDescent="0.25">
      <c r="A39" s="123">
        <v>16</v>
      </c>
      <c r="B39" s="123" t="s">
        <v>142</v>
      </c>
      <c r="C39" s="117" t="s">
        <v>180</v>
      </c>
      <c r="D39" s="136" t="s">
        <v>188</v>
      </c>
      <c r="E39" s="128" t="s">
        <v>200</v>
      </c>
      <c r="F39" s="82" t="s">
        <v>189</v>
      </c>
      <c r="G39" s="128" t="s">
        <v>181</v>
      </c>
      <c r="H39" s="84" t="s">
        <v>192</v>
      </c>
      <c r="I39" s="65">
        <v>2535.1999999999998</v>
      </c>
      <c r="J39" s="65">
        <v>2535.1999999999998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/>
    </row>
    <row r="40" spans="1:17" ht="13.9" customHeight="1" x14ac:dyDescent="0.25">
      <c r="A40" s="124"/>
      <c r="B40" s="124"/>
      <c r="C40" s="118"/>
      <c r="D40" s="139"/>
      <c r="E40" s="129"/>
      <c r="F40" s="82" t="s">
        <v>190</v>
      </c>
      <c r="G40" s="129"/>
      <c r="H40" s="84" t="s">
        <v>192</v>
      </c>
      <c r="I40" s="65">
        <v>4293</v>
      </c>
      <c r="J40" s="65">
        <v>4293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0</v>
      </c>
      <c r="Q40" s="65"/>
    </row>
    <row r="41" spans="1:17" ht="13.9" customHeight="1" x14ac:dyDescent="0.25">
      <c r="A41" s="124"/>
      <c r="B41" s="124"/>
      <c r="C41" s="118"/>
      <c r="D41" s="139"/>
      <c r="E41" s="129"/>
      <c r="F41" s="82" t="s">
        <v>185</v>
      </c>
      <c r="G41" s="129"/>
      <c r="H41" s="84" t="s">
        <v>192</v>
      </c>
      <c r="I41" s="65">
        <v>3455</v>
      </c>
      <c r="J41" s="65">
        <v>3455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/>
    </row>
    <row r="42" spans="1:17" ht="13.9" customHeight="1" x14ac:dyDescent="0.25">
      <c r="A42" s="124"/>
      <c r="B42" s="124"/>
      <c r="C42" s="118"/>
      <c r="D42" s="139"/>
      <c r="E42" s="129"/>
      <c r="F42" s="82" t="s">
        <v>191</v>
      </c>
      <c r="G42" s="129"/>
      <c r="H42" s="84" t="s">
        <v>193</v>
      </c>
      <c r="I42" s="65">
        <v>3166.3</v>
      </c>
      <c r="J42" s="65">
        <v>3166.3</v>
      </c>
      <c r="K42" s="65">
        <v>0</v>
      </c>
      <c r="L42" s="65">
        <v>0</v>
      </c>
      <c r="M42" s="65">
        <v>0</v>
      </c>
      <c r="N42" s="65">
        <v>0</v>
      </c>
      <c r="O42" s="65">
        <v>0</v>
      </c>
      <c r="P42" s="65">
        <v>0</v>
      </c>
      <c r="Q42" s="65"/>
    </row>
    <row r="43" spans="1:17" ht="13.9" customHeight="1" x14ac:dyDescent="0.25">
      <c r="A43" s="124"/>
      <c r="B43" s="124"/>
      <c r="C43" s="118"/>
      <c r="D43" s="137"/>
      <c r="E43" s="130"/>
      <c r="F43" s="82" t="s">
        <v>191</v>
      </c>
      <c r="G43" s="130"/>
      <c r="H43" s="84" t="s">
        <v>194</v>
      </c>
      <c r="I43" s="65">
        <v>649.4</v>
      </c>
      <c r="J43" s="65">
        <v>649.4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/>
    </row>
    <row r="44" spans="1:17" ht="12.6" customHeight="1" x14ac:dyDescent="0.25">
      <c r="A44" s="124"/>
      <c r="B44" s="124"/>
      <c r="C44" s="118"/>
      <c r="D44" s="136" t="s">
        <v>183</v>
      </c>
      <c r="E44" s="128" t="s">
        <v>184</v>
      </c>
      <c r="F44" s="82" t="s">
        <v>185</v>
      </c>
      <c r="G44" s="128" t="s">
        <v>181</v>
      </c>
      <c r="H44" s="91">
        <v>611</v>
      </c>
      <c r="I44" s="65">
        <v>760</v>
      </c>
      <c r="J44" s="65">
        <v>760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  <c r="Q44" s="65"/>
    </row>
    <row r="45" spans="1:17" ht="12.6" customHeight="1" x14ac:dyDescent="0.25">
      <c r="A45" s="124"/>
      <c r="B45" s="124"/>
      <c r="C45" s="118"/>
      <c r="D45" s="139"/>
      <c r="E45" s="129"/>
      <c r="F45" s="82" t="s">
        <v>186</v>
      </c>
      <c r="G45" s="129"/>
      <c r="H45" s="91">
        <v>611</v>
      </c>
      <c r="I45" s="65">
        <v>42.7</v>
      </c>
      <c r="J45" s="65">
        <v>42.7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/>
    </row>
    <row r="46" spans="1:17" ht="12.6" customHeight="1" x14ac:dyDescent="0.25">
      <c r="A46" s="124"/>
      <c r="B46" s="124"/>
      <c r="C46" s="118"/>
      <c r="D46" s="139"/>
      <c r="E46" s="129"/>
      <c r="F46" s="82" t="s">
        <v>187</v>
      </c>
      <c r="G46" s="129"/>
      <c r="H46" s="91">
        <v>611</v>
      </c>
      <c r="I46" s="65">
        <v>1353.6</v>
      </c>
      <c r="J46" s="65">
        <v>1353.6</v>
      </c>
      <c r="K46" s="65">
        <v>0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/>
    </row>
    <row r="47" spans="1:17" ht="12.6" customHeight="1" x14ac:dyDescent="0.25">
      <c r="A47" s="124"/>
      <c r="B47" s="124"/>
      <c r="C47" s="118"/>
      <c r="D47" s="139"/>
      <c r="E47" s="129"/>
      <c r="F47" s="82" t="s">
        <v>187</v>
      </c>
      <c r="G47" s="129"/>
      <c r="H47" s="91">
        <v>621</v>
      </c>
      <c r="I47" s="65">
        <v>2917.2</v>
      </c>
      <c r="J47" s="65">
        <v>2917.2</v>
      </c>
      <c r="K47" s="65">
        <v>0</v>
      </c>
      <c r="L47" s="65">
        <v>0</v>
      </c>
      <c r="M47" s="65">
        <v>0</v>
      </c>
      <c r="N47" s="65">
        <v>0</v>
      </c>
      <c r="O47" s="65">
        <v>0</v>
      </c>
      <c r="P47" s="65">
        <v>0</v>
      </c>
      <c r="Q47" s="65"/>
    </row>
    <row r="48" spans="1:17" ht="12.6" customHeight="1" x14ac:dyDescent="0.25">
      <c r="A48" s="124"/>
      <c r="B48" s="124"/>
      <c r="C48" s="118"/>
      <c r="D48" s="137"/>
      <c r="E48" s="130"/>
      <c r="F48" s="82">
        <v>1101</v>
      </c>
      <c r="G48" s="130"/>
      <c r="H48" s="91">
        <v>621</v>
      </c>
      <c r="I48" s="65">
        <v>314.39999999999998</v>
      </c>
      <c r="J48" s="65">
        <v>314.39999999999998</v>
      </c>
      <c r="K48" s="65">
        <v>0</v>
      </c>
      <c r="L48" s="65">
        <v>0</v>
      </c>
      <c r="M48" s="65">
        <v>0</v>
      </c>
      <c r="N48" s="65">
        <v>0</v>
      </c>
      <c r="O48" s="65">
        <v>0</v>
      </c>
      <c r="P48" s="65">
        <v>0</v>
      </c>
      <c r="Q48" s="65"/>
    </row>
    <row r="49" spans="1:17" ht="12.6" customHeight="1" x14ac:dyDescent="0.25">
      <c r="A49" s="124"/>
      <c r="B49" s="124"/>
      <c r="C49" s="118"/>
      <c r="D49" s="136" t="s">
        <v>143</v>
      </c>
      <c r="E49" s="128" t="s">
        <v>128</v>
      </c>
      <c r="F49" s="84" t="s">
        <v>160</v>
      </c>
      <c r="G49" s="135" t="s">
        <v>181</v>
      </c>
      <c r="H49" s="84" t="s">
        <v>182</v>
      </c>
      <c r="I49" s="65">
        <v>5.0999999999999996</v>
      </c>
      <c r="J49" s="65">
        <v>5.0999999999999996</v>
      </c>
      <c r="K49" s="65">
        <v>0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5"/>
    </row>
    <row r="50" spans="1:17" ht="12.6" customHeight="1" x14ac:dyDescent="0.25">
      <c r="A50" s="124"/>
      <c r="B50" s="124"/>
      <c r="C50" s="118"/>
      <c r="D50" s="139"/>
      <c r="E50" s="129"/>
      <c r="F50" s="84" t="s">
        <v>160</v>
      </c>
      <c r="G50" s="135"/>
      <c r="H50" s="91">
        <v>129</v>
      </c>
      <c r="I50" s="65">
        <v>1.5</v>
      </c>
      <c r="J50" s="65">
        <v>1.5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  <c r="Q50" s="65"/>
    </row>
    <row r="51" spans="1:17" ht="12.6" customHeight="1" x14ac:dyDescent="0.25">
      <c r="A51" s="124"/>
      <c r="B51" s="124"/>
      <c r="C51" s="118"/>
      <c r="D51" s="139"/>
      <c r="E51" s="129"/>
      <c r="F51" s="84" t="s">
        <v>161</v>
      </c>
      <c r="G51" s="135"/>
      <c r="H51" s="91">
        <v>111</v>
      </c>
      <c r="I51" s="65">
        <v>6.9</v>
      </c>
      <c r="J51" s="65">
        <v>6.9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  <c r="Q51" s="65"/>
    </row>
    <row r="52" spans="1:17" ht="12.6" customHeight="1" x14ac:dyDescent="0.25">
      <c r="A52" s="124"/>
      <c r="B52" s="124"/>
      <c r="C52" s="118"/>
      <c r="D52" s="137"/>
      <c r="E52" s="130"/>
      <c r="F52" s="84" t="s">
        <v>161</v>
      </c>
      <c r="G52" s="135"/>
      <c r="H52" s="91">
        <v>119</v>
      </c>
      <c r="I52" s="65">
        <v>2.1</v>
      </c>
      <c r="J52" s="65">
        <v>2.1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0</v>
      </c>
      <c r="Q52" s="65"/>
    </row>
    <row r="53" spans="1:17" ht="15.6" customHeight="1" x14ac:dyDescent="0.25">
      <c r="A53" s="124"/>
      <c r="B53" s="124"/>
      <c r="C53" s="118"/>
      <c r="D53" s="136" t="s">
        <v>197</v>
      </c>
      <c r="E53" s="83" t="s">
        <v>195</v>
      </c>
      <c r="F53" s="84" t="s">
        <v>196</v>
      </c>
      <c r="G53" s="135" t="s">
        <v>181</v>
      </c>
      <c r="H53" s="91">
        <v>121</v>
      </c>
      <c r="I53" s="65">
        <v>74.2</v>
      </c>
      <c r="J53" s="65">
        <v>74.2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  <c r="Q53" s="65"/>
    </row>
    <row r="54" spans="1:17" ht="15.6" customHeight="1" x14ac:dyDescent="0.25">
      <c r="A54" s="125"/>
      <c r="B54" s="125"/>
      <c r="C54" s="119"/>
      <c r="D54" s="139"/>
      <c r="E54" s="83"/>
      <c r="F54" s="84" t="s">
        <v>196</v>
      </c>
      <c r="G54" s="135"/>
      <c r="H54" s="91">
        <v>129</v>
      </c>
      <c r="I54" s="65">
        <v>22.4</v>
      </c>
      <c r="J54" s="65">
        <v>22.4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  <c r="Q54" s="65"/>
    </row>
    <row r="55" spans="1:17" ht="15.6" customHeight="1" x14ac:dyDescent="0.25">
      <c r="A55" s="123">
        <v>17</v>
      </c>
      <c r="B55" s="123" t="s">
        <v>145</v>
      </c>
      <c r="C55" s="117" t="s">
        <v>241</v>
      </c>
      <c r="D55" s="138" t="s">
        <v>188</v>
      </c>
      <c r="E55" s="135" t="s">
        <v>200</v>
      </c>
      <c r="F55" s="84" t="s">
        <v>189</v>
      </c>
      <c r="G55" s="135" t="s">
        <v>242</v>
      </c>
      <c r="H55" s="91">
        <v>611</v>
      </c>
      <c r="I55" s="65">
        <v>0</v>
      </c>
      <c r="J55" s="65">
        <v>0</v>
      </c>
      <c r="K55" s="65">
        <v>486.2</v>
      </c>
      <c r="L55" s="65">
        <v>0</v>
      </c>
      <c r="M55" s="65">
        <v>486.2</v>
      </c>
      <c r="N55" s="65">
        <v>486.2</v>
      </c>
      <c r="O55" s="65">
        <v>0</v>
      </c>
      <c r="P55" s="65">
        <v>0</v>
      </c>
      <c r="Q55" s="65"/>
    </row>
    <row r="56" spans="1:17" ht="15.6" customHeight="1" x14ac:dyDescent="0.25">
      <c r="A56" s="124"/>
      <c r="B56" s="124"/>
      <c r="C56" s="118"/>
      <c r="D56" s="138"/>
      <c r="E56" s="135"/>
      <c r="F56" s="84" t="s">
        <v>185</v>
      </c>
      <c r="G56" s="135"/>
      <c r="H56" s="91">
        <v>611</v>
      </c>
      <c r="I56" s="65">
        <v>0</v>
      </c>
      <c r="J56" s="65">
        <v>0</v>
      </c>
      <c r="K56" s="65">
        <v>1456.4</v>
      </c>
      <c r="L56" s="65">
        <v>0</v>
      </c>
      <c r="M56" s="65">
        <v>1456.4</v>
      </c>
      <c r="N56" s="65">
        <v>1456.4</v>
      </c>
      <c r="O56" s="65">
        <v>0</v>
      </c>
      <c r="P56" s="65">
        <v>0</v>
      </c>
      <c r="Q56" s="65"/>
    </row>
    <row r="57" spans="1:17" ht="15.6" customHeight="1" x14ac:dyDescent="0.25">
      <c r="A57" s="124"/>
      <c r="B57" s="124"/>
      <c r="C57" s="118"/>
      <c r="D57" s="138"/>
      <c r="E57" s="135"/>
      <c r="F57" s="84" t="s">
        <v>191</v>
      </c>
      <c r="G57" s="135"/>
      <c r="H57" s="91">
        <v>111</v>
      </c>
      <c r="I57" s="65">
        <v>0</v>
      </c>
      <c r="J57" s="65">
        <v>0</v>
      </c>
      <c r="K57" s="65">
        <v>1068.8</v>
      </c>
      <c r="L57" s="65">
        <v>0</v>
      </c>
      <c r="M57" s="65">
        <v>1068.7</v>
      </c>
      <c r="N57" s="65">
        <v>1068.7</v>
      </c>
      <c r="O57" s="65">
        <v>0</v>
      </c>
      <c r="P57" s="65">
        <v>0</v>
      </c>
      <c r="Q57" s="65"/>
    </row>
    <row r="58" spans="1:17" ht="15.6" customHeight="1" x14ac:dyDescent="0.25">
      <c r="A58" s="124"/>
      <c r="B58" s="124"/>
      <c r="C58" s="118"/>
      <c r="D58" s="138"/>
      <c r="E58" s="135"/>
      <c r="F58" s="84" t="s">
        <v>191</v>
      </c>
      <c r="G58" s="135"/>
      <c r="H58" s="91">
        <v>119</v>
      </c>
      <c r="I58" s="65">
        <v>0</v>
      </c>
      <c r="J58" s="65">
        <v>0</v>
      </c>
      <c r="K58" s="65">
        <v>322.8</v>
      </c>
      <c r="L58" s="65">
        <v>0</v>
      </c>
      <c r="M58" s="65">
        <v>322.8</v>
      </c>
      <c r="N58" s="65">
        <v>322.8</v>
      </c>
      <c r="O58" s="65">
        <v>0</v>
      </c>
      <c r="P58" s="65">
        <v>0</v>
      </c>
      <c r="Q58" s="65"/>
    </row>
    <row r="59" spans="1:17" ht="15.6" customHeight="1" x14ac:dyDescent="0.25">
      <c r="A59" s="124"/>
      <c r="B59" s="124"/>
      <c r="C59" s="118"/>
      <c r="D59" s="136" t="s">
        <v>243</v>
      </c>
      <c r="E59" s="128" t="s">
        <v>244</v>
      </c>
      <c r="F59" s="84" t="s">
        <v>160</v>
      </c>
      <c r="G59" s="135" t="s">
        <v>242</v>
      </c>
      <c r="H59" s="91">
        <v>121</v>
      </c>
      <c r="I59" s="65">
        <v>0</v>
      </c>
      <c r="J59" s="65">
        <v>0</v>
      </c>
      <c r="K59" s="65">
        <v>54.1</v>
      </c>
      <c r="L59" s="65">
        <v>0</v>
      </c>
      <c r="M59" s="65">
        <v>54.1</v>
      </c>
      <c r="N59" s="65">
        <v>54.1</v>
      </c>
      <c r="O59" s="65">
        <v>0</v>
      </c>
      <c r="P59" s="65">
        <v>0</v>
      </c>
      <c r="Q59" s="65"/>
    </row>
    <row r="60" spans="1:17" ht="15.6" customHeight="1" x14ac:dyDescent="0.25">
      <c r="A60" s="124"/>
      <c r="B60" s="124"/>
      <c r="C60" s="118"/>
      <c r="D60" s="137"/>
      <c r="E60" s="130"/>
      <c r="F60" s="84" t="s">
        <v>160</v>
      </c>
      <c r="G60" s="135"/>
      <c r="H60" s="91">
        <v>129</v>
      </c>
      <c r="I60" s="65">
        <v>0</v>
      </c>
      <c r="J60" s="65">
        <v>0</v>
      </c>
      <c r="K60" s="65">
        <v>16.3</v>
      </c>
      <c r="L60" s="65">
        <v>0</v>
      </c>
      <c r="M60" s="65">
        <v>16.399999999999999</v>
      </c>
      <c r="N60" s="65">
        <v>16.399999999999999</v>
      </c>
      <c r="O60" s="65">
        <v>0</v>
      </c>
      <c r="P60" s="65">
        <v>0</v>
      </c>
      <c r="Q60" s="65"/>
    </row>
    <row r="61" spans="1:17" ht="15.6" customHeight="1" x14ac:dyDescent="0.25">
      <c r="A61" s="124"/>
      <c r="B61" s="124"/>
      <c r="C61" s="118"/>
      <c r="D61" s="136" t="s">
        <v>245</v>
      </c>
      <c r="E61" s="128" t="s">
        <v>246</v>
      </c>
      <c r="F61" s="135" t="s">
        <v>247</v>
      </c>
      <c r="G61" s="135" t="s">
        <v>242</v>
      </c>
      <c r="H61" s="91">
        <v>121</v>
      </c>
      <c r="I61" s="65">
        <v>0</v>
      </c>
      <c r="J61" s="65">
        <v>0</v>
      </c>
      <c r="K61" s="65">
        <v>54.1</v>
      </c>
      <c r="L61" s="65">
        <v>0</v>
      </c>
      <c r="M61" s="65">
        <v>54.1</v>
      </c>
      <c r="N61" s="65">
        <v>54.1</v>
      </c>
      <c r="O61" s="65">
        <v>0</v>
      </c>
      <c r="P61" s="65">
        <v>0</v>
      </c>
      <c r="Q61" s="65"/>
    </row>
    <row r="62" spans="1:17" ht="15.6" customHeight="1" x14ac:dyDescent="0.25">
      <c r="A62" s="124"/>
      <c r="B62" s="124"/>
      <c r="C62" s="118"/>
      <c r="D62" s="137"/>
      <c r="E62" s="130"/>
      <c r="F62" s="135"/>
      <c r="G62" s="135"/>
      <c r="H62" s="91">
        <v>129</v>
      </c>
      <c r="I62" s="65">
        <v>0</v>
      </c>
      <c r="J62" s="65">
        <v>0</v>
      </c>
      <c r="K62" s="65">
        <v>16.3</v>
      </c>
      <c r="L62" s="65">
        <v>0</v>
      </c>
      <c r="M62" s="65">
        <v>16.399999999999999</v>
      </c>
      <c r="N62" s="65">
        <v>16.399999999999999</v>
      </c>
      <c r="O62" s="65">
        <v>0</v>
      </c>
      <c r="P62" s="65">
        <v>0</v>
      </c>
      <c r="Q62" s="65"/>
    </row>
    <row r="63" spans="1:17" ht="17.25" customHeight="1" x14ac:dyDescent="0.25">
      <c r="A63" s="124"/>
      <c r="B63" s="124"/>
      <c r="C63" s="118"/>
      <c r="D63" s="136" t="s">
        <v>183</v>
      </c>
      <c r="E63" s="128" t="s">
        <v>184</v>
      </c>
      <c r="F63" s="84" t="s">
        <v>185</v>
      </c>
      <c r="G63" s="135" t="s">
        <v>242</v>
      </c>
      <c r="H63" s="91">
        <v>611</v>
      </c>
      <c r="I63" s="65">
        <v>0</v>
      </c>
      <c r="J63" s="65">
        <v>0</v>
      </c>
      <c r="K63" s="65">
        <v>388.9</v>
      </c>
      <c r="L63" s="65">
        <v>0</v>
      </c>
      <c r="M63" s="65">
        <v>388.9</v>
      </c>
      <c r="N63" s="65">
        <v>388.9</v>
      </c>
      <c r="O63" s="65">
        <v>0</v>
      </c>
      <c r="P63" s="65">
        <v>0</v>
      </c>
      <c r="Q63" s="65"/>
    </row>
    <row r="64" spans="1:17" ht="15.6" customHeight="1" x14ac:dyDescent="0.25">
      <c r="A64" s="124"/>
      <c r="B64" s="124"/>
      <c r="C64" s="118"/>
      <c r="D64" s="139"/>
      <c r="E64" s="129"/>
      <c r="F64" s="84" t="s">
        <v>186</v>
      </c>
      <c r="G64" s="135"/>
      <c r="H64" s="91">
        <v>611</v>
      </c>
      <c r="I64" s="65">
        <v>0</v>
      </c>
      <c r="J64" s="65">
        <v>0</v>
      </c>
      <c r="K64" s="65">
        <v>166.5</v>
      </c>
      <c r="L64" s="65">
        <v>0</v>
      </c>
      <c r="M64" s="65">
        <v>166.5</v>
      </c>
      <c r="N64" s="65">
        <v>166.5</v>
      </c>
      <c r="O64" s="65">
        <v>0</v>
      </c>
      <c r="P64" s="65">
        <v>0</v>
      </c>
      <c r="Q64" s="65"/>
    </row>
    <row r="65" spans="1:17" ht="15.6" customHeight="1" x14ac:dyDescent="0.25">
      <c r="A65" s="124"/>
      <c r="B65" s="124"/>
      <c r="C65" s="118"/>
      <c r="D65" s="139"/>
      <c r="E65" s="129"/>
      <c r="F65" s="84" t="s">
        <v>187</v>
      </c>
      <c r="G65" s="135"/>
      <c r="H65" s="91">
        <v>611</v>
      </c>
      <c r="I65" s="65">
        <v>0</v>
      </c>
      <c r="J65" s="65">
        <v>0</v>
      </c>
      <c r="K65" s="65">
        <v>926.6</v>
      </c>
      <c r="L65" s="65">
        <v>0</v>
      </c>
      <c r="M65" s="65">
        <v>338.5</v>
      </c>
      <c r="N65" s="65">
        <v>338.5</v>
      </c>
      <c r="O65" s="65">
        <v>0</v>
      </c>
      <c r="P65" s="65">
        <v>0</v>
      </c>
      <c r="Q65" s="65"/>
    </row>
    <row r="66" spans="1:17" ht="15.6" customHeight="1" x14ac:dyDescent="0.25">
      <c r="A66" s="124"/>
      <c r="B66" s="124"/>
      <c r="C66" s="118"/>
      <c r="D66" s="139"/>
      <c r="E66" s="129"/>
      <c r="F66" s="84" t="s">
        <v>187</v>
      </c>
      <c r="G66" s="135"/>
      <c r="H66" s="91">
        <v>621</v>
      </c>
      <c r="I66" s="65">
        <v>0</v>
      </c>
      <c r="J66" s="65">
        <v>0</v>
      </c>
      <c r="K66" s="65">
        <v>1900.3</v>
      </c>
      <c r="L66" s="65">
        <v>0</v>
      </c>
      <c r="M66" s="65">
        <v>2488.3000000000002</v>
      </c>
      <c r="N66" s="65">
        <v>2488.3000000000002</v>
      </c>
      <c r="O66" s="65">
        <v>0</v>
      </c>
      <c r="P66" s="65">
        <v>0</v>
      </c>
      <c r="Q66" s="65"/>
    </row>
    <row r="67" spans="1:17" ht="15.6" customHeight="1" x14ac:dyDescent="0.25">
      <c r="A67" s="124"/>
      <c r="B67" s="124"/>
      <c r="C67" s="118"/>
      <c r="D67" s="139"/>
      <c r="E67" s="129"/>
      <c r="F67" s="84" t="s">
        <v>248</v>
      </c>
      <c r="G67" s="135"/>
      <c r="H67" s="91">
        <v>111</v>
      </c>
      <c r="I67" s="65">
        <v>0</v>
      </c>
      <c r="J67" s="65">
        <v>0</v>
      </c>
      <c r="K67" s="65">
        <v>214.3</v>
      </c>
      <c r="L67" s="65">
        <v>0</v>
      </c>
      <c r="M67" s="65">
        <v>214.3</v>
      </c>
      <c r="N67" s="65">
        <v>214.3</v>
      </c>
      <c r="O67" s="65">
        <v>0</v>
      </c>
      <c r="P67" s="65">
        <v>0</v>
      </c>
      <c r="Q67" s="65"/>
    </row>
    <row r="68" spans="1:17" ht="15.6" customHeight="1" x14ac:dyDescent="0.25">
      <c r="A68" s="124"/>
      <c r="B68" s="124"/>
      <c r="C68" s="118"/>
      <c r="D68" s="139"/>
      <c r="E68" s="129"/>
      <c r="F68" s="84" t="s">
        <v>248</v>
      </c>
      <c r="G68" s="135"/>
      <c r="H68" s="91">
        <v>119</v>
      </c>
      <c r="I68" s="65">
        <v>0</v>
      </c>
      <c r="J68" s="65">
        <v>0</v>
      </c>
      <c r="K68" s="65">
        <v>64.7</v>
      </c>
      <c r="L68" s="65">
        <v>0</v>
      </c>
      <c r="M68" s="65">
        <v>64.7</v>
      </c>
      <c r="N68" s="65">
        <v>64.7</v>
      </c>
      <c r="O68" s="65">
        <v>0</v>
      </c>
      <c r="P68" s="65">
        <v>0</v>
      </c>
      <c r="Q68" s="65"/>
    </row>
    <row r="69" spans="1:17" ht="15.6" customHeight="1" x14ac:dyDescent="0.25">
      <c r="A69" s="124"/>
      <c r="B69" s="124"/>
      <c r="C69" s="118"/>
      <c r="D69" s="137"/>
      <c r="E69" s="130"/>
      <c r="F69" s="84" t="s">
        <v>249</v>
      </c>
      <c r="G69" s="135"/>
      <c r="H69" s="91">
        <v>621</v>
      </c>
      <c r="I69" s="65">
        <v>0</v>
      </c>
      <c r="J69" s="65">
        <v>0</v>
      </c>
      <c r="K69" s="65">
        <v>133.19999999999999</v>
      </c>
      <c r="L69" s="65">
        <v>0</v>
      </c>
      <c r="M69" s="65">
        <v>133.19999999999999</v>
      </c>
      <c r="N69" s="65">
        <v>133.19999999999999</v>
      </c>
      <c r="O69" s="65">
        <v>0</v>
      </c>
      <c r="P69" s="65">
        <v>0</v>
      </c>
      <c r="Q69" s="65"/>
    </row>
    <row r="70" spans="1:17" ht="14.25" customHeight="1" x14ac:dyDescent="0.25">
      <c r="A70" s="124"/>
      <c r="B70" s="124"/>
      <c r="C70" s="118"/>
      <c r="D70" s="136" t="s">
        <v>143</v>
      </c>
      <c r="E70" s="128" t="s">
        <v>128</v>
      </c>
      <c r="F70" s="84" t="s">
        <v>160</v>
      </c>
      <c r="G70" s="135" t="s">
        <v>242</v>
      </c>
      <c r="H70" s="91">
        <v>121</v>
      </c>
      <c r="I70" s="65">
        <v>0</v>
      </c>
      <c r="J70" s="65">
        <v>0</v>
      </c>
      <c r="K70" s="65">
        <v>1023.6</v>
      </c>
      <c r="L70" s="65">
        <v>0</v>
      </c>
      <c r="M70" s="65">
        <v>1023.6</v>
      </c>
      <c r="N70" s="65">
        <v>1023.6</v>
      </c>
      <c r="O70" s="65">
        <v>0</v>
      </c>
      <c r="P70" s="65">
        <v>0</v>
      </c>
      <c r="Q70" s="65"/>
    </row>
    <row r="71" spans="1:17" ht="14.25" customHeight="1" x14ac:dyDescent="0.25">
      <c r="A71" s="124"/>
      <c r="B71" s="124"/>
      <c r="C71" s="118"/>
      <c r="D71" s="139"/>
      <c r="E71" s="129"/>
      <c r="F71" s="84" t="s">
        <v>160</v>
      </c>
      <c r="G71" s="135"/>
      <c r="H71" s="91">
        <v>129</v>
      </c>
      <c r="I71" s="65">
        <v>0</v>
      </c>
      <c r="J71" s="65">
        <v>0</v>
      </c>
      <c r="K71" s="65">
        <v>309.10000000000002</v>
      </c>
      <c r="L71" s="65">
        <v>0</v>
      </c>
      <c r="M71" s="65">
        <v>309.10000000000002</v>
      </c>
      <c r="N71" s="65">
        <v>309.10000000000002</v>
      </c>
      <c r="O71" s="65">
        <v>0</v>
      </c>
      <c r="P71" s="65">
        <v>0</v>
      </c>
      <c r="Q71" s="65"/>
    </row>
    <row r="72" spans="1:17" ht="14.25" customHeight="1" x14ac:dyDescent="0.25">
      <c r="A72" s="124"/>
      <c r="B72" s="124"/>
      <c r="C72" s="118"/>
      <c r="D72" s="139"/>
      <c r="E72" s="129"/>
      <c r="F72" s="84" t="s">
        <v>161</v>
      </c>
      <c r="G72" s="135" t="s">
        <v>242</v>
      </c>
      <c r="H72" s="91">
        <v>111</v>
      </c>
      <c r="I72" s="65">
        <v>0</v>
      </c>
      <c r="J72" s="65">
        <v>0</v>
      </c>
      <c r="K72" s="65">
        <v>496.4</v>
      </c>
      <c r="L72" s="65">
        <v>0</v>
      </c>
      <c r="M72" s="65">
        <v>496.4</v>
      </c>
      <c r="N72" s="65">
        <v>496.4</v>
      </c>
      <c r="O72" s="65">
        <v>0</v>
      </c>
      <c r="P72" s="65">
        <v>0</v>
      </c>
      <c r="Q72" s="65"/>
    </row>
    <row r="73" spans="1:17" ht="14.25" customHeight="1" x14ac:dyDescent="0.25">
      <c r="A73" s="124"/>
      <c r="B73" s="124"/>
      <c r="C73" s="118"/>
      <c r="D73" s="137"/>
      <c r="E73" s="130"/>
      <c r="F73" s="84" t="s">
        <v>161</v>
      </c>
      <c r="G73" s="135"/>
      <c r="H73" s="91">
        <v>119</v>
      </c>
      <c r="I73" s="65">
        <v>0</v>
      </c>
      <c r="J73" s="65">
        <v>0</v>
      </c>
      <c r="K73" s="65">
        <v>149.9</v>
      </c>
      <c r="L73" s="65">
        <v>0</v>
      </c>
      <c r="M73" s="65">
        <v>149.9</v>
      </c>
      <c r="N73" s="65">
        <v>149.9</v>
      </c>
      <c r="O73" s="65">
        <v>0</v>
      </c>
      <c r="P73" s="65">
        <v>0</v>
      </c>
      <c r="Q73" s="65"/>
    </row>
    <row r="74" spans="1:17" ht="13.5" customHeight="1" x14ac:dyDescent="0.25">
      <c r="A74" s="124"/>
      <c r="B74" s="124"/>
      <c r="C74" s="118"/>
      <c r="D74" s="136" t="s">
        <v>197</v>
      </c>
      <c r="E74" s="128" t="s">
        <v>195</v>
      </c>
      <c r="F74" s="84" t="s">
        <v>250</v>
      </c>
      <c r="G74" s="135" t="s">
        <v>242</v>
      </c>
      <c r="H74" s="91">
        <v>121</v>
      </c>
      <c r="I74" s="65">
        <v>0</v>
      </c>
      <c r="J74" s="65">
        <v>0</v>
      </c>
      <c r="K74" s="65">
        <v>71.900000000000006</v>
      </c>
      <c r="L74" s="65">
        <v>0</v>
      </c>
      <c r="M74" s="65">
        <v>71.900000000000006</v>
      </c>
      <c r="N74" s="65">
        <v>71.900000000000006</v>
      </c>
      <c r="O74" s="65">
        <v>0</v>
      </c>
      <c r="P74" s="65">
        <v>0</v>
      </c>
      <c r="Q74" s="65"/>
    </row>
    <row r="75" spans="1:17" ht="13.5" customHeight="1" x14ac:dyDescent="0.25">
      <c r="A75" s="124"/>
      <c r="B75" s="124"/>
      <c r="C75" s="118"/>
      <c r="D75" s="139"/>
      <c r="E75" s="129"/>
      <c r="F75" s="84" t="s">
        <v>250</v>
      </c>
      <c r="G75" s="135"/>
      <c r="H75" s="91">
        <v>129</v>
      </c>
      <c r="I75" s="65">
        <v>0</v>
      </c>
      <c r="J75" s="65">
        <v>0</v>
      </c>
      <c r="K75" s="65">
        <v>21.7</v>
      </c>
      <c r="L75" s="65">
        <v>0</v>
      </c>
      <c r="M75" s="65">
        <v>21.7</v>
      </c>
      <c r="N75" s="65">
        <v>21.7</v>
      </c>
      <c r="O75" s="65">
        <v>0</v>
      </c>
      <c r="P75" s="65">
        <v>0</v>
      </c>
      <c r="Q75" s="65"/>
    </row>
    <row r="76" spans="1:17" ht="13.5" customHeight="1" x14ac:dyDescent="0.25">
      <c r="A76" s="124"/>
      <c r="B76" s="124"/>
      <c r="C76" s="118"/>
      <c r="D76" s="139"/>
      <c r="E76" s="129"/>
      <c r="F76" s="84" t="s">
        <v>196</v>
      </c>
      <c r="G76" s="135"/>
      <c r="H76" s="91">
        <v>121</v>
      </c>
      <c r="I76" s="65">
        <v>0</v>
      </c>
      <c r="J76" s="65">
        <v>0</v>
      </c>
      <c r="K76" s="65">
        <v>1170.7</v>
      </c>
      <c r="L76" s="65">
        <v>0</v>
      </c>
      <c r="M76" s="65">
        <v>1170.7</v>
      </c>
      <c r="N76" s="65">
        <v>1170.7</v>
      </c>
      <c r="O76" s="65">
        <v>0</v>
      </c>
      <c r="P76" s="65">
        <v>0</v>
      </c>
      <c r="Q76" s="65"/>
    </row>
    <row r="77" spans="1:17" ht="13.5" customHeight="1" x14ac:dyDescent="0.25">
      <c r="A77" s="124"/>
      <c r="B77" s="124"/>
      <c r="C77" s="118"/>
      <c r="D77" s="139"/>
      <c r="E77" s="129"/>
      <c r="F77" s="84" t="s">
        <v>196</v>
      </c>
      <c r="G77" s="135"/>
      <c r="H77" s="91">
        <v>129</v>
      </c>
      <c r="I77" s="65">
        <v>0</v>
      </c>
      <c r="J77" s="65">
        <v>0</v>
      </c>
      <c r="K77" s="65">
        <v>353.5</v>
      </c>
      <c r="L77" s="65">
        <v>0</v>
      </c>
      <c r="M77" s="65">
        <v>353.5</v>
      </c>
      <c r="N77" s="65">
        <v>353.5</v>
      </c>
      <c r="O77" s="65">
        <v>0</v>
      </c>
      <c r="P77" s="65">
        <v>0</v>
      </c>
      <c r="Q77" s="65"/>
    </row>
    <row r="78" spans="1:17" ht="13.5" customHeight="1" x14ac:dyDescent="0.25">
      <c r="A78" s="124"/>
      <c r="B78" s="124"/>
      <c r="C78" s="118"/>
      <c r="D78" s="139"/>
      <c r="E78" s="129"/>
      <c r="F78" s="84" t="s">
        <v>161</v>
      </c>
      <c r="G78" s="135"/>
      <c r="H78" s="91">
        <v>111</v>
      </c>
      <c r="I78" s="65">
        <v>0</v>
      </c>
      <c r="J78" s="65">
        <v>0</v>
      </c>
      <c r="K78" s="65">
        <v>152.19999999999999</v>
      </c>
      <c r="L78" s="65">
        <v>0</v>
      </c>
      <c r="M78" s="65">
        <v>152.19999999999999</v>
      </c>
      <c r="N78" s="65">
        <v>152.19999999999999</v>
      </c>
      <c r="O78" s="65">
        <v>0</v>
      </c>
      <c r="P78" s="65">
        <v>0</v>
      </c>
      <c r="Q78" s="65"/>
    </row>
    <row r="79" spans="1:17" ht="13.5" customHeight="1" x14ac:dyDescent="0.25">
      <c r="A79" s="124"/>
      <c r="B79" s="124"/>
      <c r="C79" s="118"/>
      <c r="D79" s="139"/>
      <c r="E79" s="129"/>
      <c r="F79" s="84" t="s">
        <v>161</v>
      </c>
      <c r="G79" s="135"/>
      <c r="H79" s="91">
        <v>119</v>
      </c>
      <c r="I79" s="65">
        <v>0</v>
      </c>
      <c r="J79" s="65">
        <v>0</v>
      </c>
      <c r="K79" s="65">
        <v>46</v>
      </c>
      <c r="L79" s="65">
        <v>0</v>
      </c>
      <c r="M79" s="65">
        <v>45.9</v>
      </c>
      <c r="N79" s="65">
        <v>45.9</v>
      </c>
      <c r="O79" s="65">
        <v>0</v>
      </c>
      <c r="P79" s="65">
        <v>0</v>
      </c>
      <c r="Q79" s="65"/>
    </row>
    <row r="80" spans="1:17" ht="13.5" customHeight="1" x14ac:dyDescent="0.25">
      <c r="A80" s="124"/>
      <c r="B80" s="124"/>
      <c r="C80" s="118"/>
      <c r="D80" s="139"/>
      <c r="E80" s="129"/>
      <c r="F80" s="84" t="s">
        <v>251</v>
      </c>
      <c r="G80" s="135"/>
      <c r="H80" s="91">
        <v>111</v>
      </c>
      <c r="I80" s="65">
        <v>0</v>
      </c>
      <c r="J80" s="65">
        <v>0</v>
      </c>
      <c r="K80" s="65">
        <v>106.4</v>
      </c>
      <c r="L80" s="65">
        <v>0</v>
      </c>
      <c r="M80" s="65">
        <v>106.4</v>
      </c>
      <c r="N80" s="65">
        <v>106.4</v>
      </c>
      <c r="O80" s="65">
        <v>0</v>
      </c>
      <c r="P80" s="65">
        <v>0</v>
      </c>
      <c r="Q80" s="65"/>
    </row>
    <row r="81" spans="1:17" ht="13.5" customHeight="1" x14ac:dyDescent="0.25">
      <c r="A81" s="125"/>
      <c r="B81" s="125"/>
      <c r="C81" s="119"/>
      <c r="D81" s="137"/>
      <c r="E81" s="130"/>
      <c r="F81" s="84" t="s">
        <v>251</v>
      </c>
      <c r="G81" s="135"/>
      <c r="H81" s="91">
        <v>119</v>
      </c>
      <c r="I81" s="65">
        <v>0</v>
      </c>
      <c r="J81" s="65">
        <v>0</v>
      </c>
      <c r="K81" s="65">
        <v>32.1</v>
      </c>
      <c r="L81" s="65">
        <v>0</v>
      </c>
      <c r="M81" s="65">
        <v>32.1</v>
      </c>
      <c r="N81" s="65">
        <v>32.1</v>
      </c>
      <c r="O81" s="65">
        <v>0</v>
      </c>
      <c r="P81" s="65">
        <v>0</v>
      </c>
      <c r="Q81" s="65"/>
    </row>
    <row r="82" spans="1:17" ht="15" customHeight="1" x14ac:dyDescent="0.25">
      <c r="A82" s="123">
        <v>18</v>
      </c>
      <c r="B82" s="123" t="s">
        <v>147</v>
      </c>
      <c r="C82" s="117" t="s">
        <v>252</v>
      </c>
      <c r="D82" s="134" t="s">
        <v>188</v>
      </c>
      <c r="E82" s="135" t="s">
        <v>200</v>
      </c>
      <c r="F82" s="84" t="s">
        <v>190</v>
      </c>
      <c r="G82" s="135" t="s">
        <v>253</v>
      </c>
      <c r="H82" s="91">
        <v>611</v>
      </c>
      <c r="I82" s="65">
        <v>0</v>
      </c>
      <c r="J82" s="65">
        <v>0</v>
      </c>
      <c r="K82" s="65">
        <v>4437.7</v>
      </c>
      <c r="L82" s="65">
        <v>2218.9</v>
      </c>
      <c r="M82" s="65">
        <v>4437.7</v>
      </c>
      <c r="N82" s="65">
        <v>4437.7</v>
      </c>
      <c r="O82" s="65">
        <v>0</v>
      </c>
      <c r="P82" s="65">
        <v>0</v>
      </c>
      <c r="Q82" s="65"/>
    </row>
    <row r="83" spans="1:17" ht="15" customHeight="1" x14ac:dyDescent="0.25">
      <c r="A83" s="124"/>
      <c r="B83" s="124"/>
      <c r="C83" s="118"/>
      <c r="D83" s="134"/>
      <c r="E83" s="135"/>
      <c r="F83" s="84" t="s">
        <v>185</v>
      </c>
      <c r="G83" s="135"/>
      <c r="H83" s="91">
        <v>611</v>
      </c>
      <c r="I83" s="65">
        <v>0</v>
      </c>
      <c r="J83" s="65">
        <v>0</v>
      </c>
      <c r="K83" s="65">
        <v>536.5</v>
      </c>
      <c r="L83" s="65">
        <v>268.3</v>
      </c>
      <c r="M83" s="65">
        <v>536.5</v>
      </c>
      <c r="N83" s="65">
        <v>536.5</v>
      </c>
      <c r="O83" s="65">
        <v>0</v>
      </c>
      <c r="P83" s="65">
        <v>0</v>
      </c>
      <c r="Q83" s="65"/>
    </row>
    <row r="84" spans="1:17" ht="15" customHeight="1" x14ac:dyDescent="0.25">
      <c r="A84" s="124"/>
      <c r="B84" s="124"/>
      <c r="C84" s="118"/>
      <c r="D84" s="134"/>
      <c r="E84" s="135"/>
      <c r="F84" s="84" t="s">
        <v>191</v>
      </c>
      <c r="G84" s="135"/>
      <c r="H84" s="91">
        <v>111</v>
      </c>
      <c r="I84" s="65">
        <v>0</v>
      </c>
      <c r="J84" s="65">
        <v>0</v>
      </c>
      <c r="K84" s="65">
        <v>2110.1</v>
      </c>
      <c r="L84" s="65">
        <v>1010.3</v>
      </c>
      <c r="M84" s="65">
        <v>2110.1</v>
      </c>
      <c r="N84" s="65">
        <v>2110.1</v>
      </c>
      <c r="O84" s="65">
        <v>0</v>
      </c>
      <c r="P84" s="65">
        <v>0</v>
      </c>
      <c r="Q84" s="65"/>
    </row>
    <row r="85" spans="1:17" ht="15.75" customHeight="1" x14ac:dyDescent="0.25">
      <c r="A85" s="124"/>
      <c r="B85" s="124"/>
      <c r="C85" s="118"/>
      <c r="D85" s="134"/>
      <c r="E85" s="135"/>
      <c r="F85" s="84" t="s">
        <v>191</v>
      </c>
      <c r="G85" s="135"/>
      <c r="H85" s="91">
        <v>119</v>
      </c>
      <c r="I85" s="65">
        <v>0</v>
      </c>
      <c r="J85" s="65">
        <v>0</v>
      </c>
      <c r="K85" s="65">
        <v>637.20000000000005</v>
      </c>
      <c r="L85" s="65">
        <v>212.4</v>
      </c>
      <c r="M85" s="65">
        <v>637.20000000000005</v>
      </c>
      <c r="N85" s="65">
        <v>637.20000000000005</v>
      </c>
      <c r="O85" s="65">
        <v>0</v>
      </c>
      <c r="P85" s="65">
        <v>0</v>
      </c>
      <c r="Q85" s="65"/>
    </row>
    <row r="86" spans="1:17" ht="13.5" customHeight="1" x14ac:dyDescent="0.25">
      <c r="A86" s="124"/>
      <c r="B86" s="124"/>
      <c r="C86" s="118"/>
      <c r="D86" s="134" t="s">
        <v>183</v>
      </c>
      <c r="E86" s="135" t="s">
        <v>184</v>
      </c>
      <c r="F86" s="84" t="s">
        <v>185</v>
      </c>
      <c r="G86" s="135" t="s">
        <v>253</v>
      </c>
      <c r="H86" s="91">
        <v>611</v>
      </c>
      <c r="I86" s="65">
        <v>0</v>
      </c>
      <c r="J86" s="65">
        <v>0</v>
      </c>
      <c r="K86" s="65">
        <v>100.6</v>
      </c>
      <c r="L86" s="65">
        <v>50.3</v>
      </c>
      <c r="M86" s="65">
        <v>100.6</v>
      </c>
      <c r="N86" s="65">
        <v>100.6</v>
      </c>
      <c r="O86" s="65">
        <v>0</v>
      </c>
      <c r="P86" s="65">
        <v>0</v>
      </c>
      <c r="Q86" s="65"/>
    </row>
    <row r="87" spans="1:17" ht="13.5" customHeight="1" x14ac:dyDescent="0.25">
      <c r="A87" s="124"/>
      <c r="B87" s="124"/>
      <c r="C87" s="118"/>
      <c r="D87" s="134"/>
      <c r="E87" s="135"/>
      <c r="F87" s="84" t="s">
        <v>186</v>
      </c>
      <c r="G87" s="135"/>
      <c r="H87" s="91">
        <v>611</v>
      </c>
      <c r="I87" s="65">
        <v>0</v>
      </c>
      <c r="J87" s="65">
        <v>0</v>
      </c>
      <c r="K87" s="65">
        <v>369.3</v>
      </c>
      <c r="L87" s="65">
        <v>184.7</v>
      </c>
      <c r="M87" s="65">
        <v>369.3</v>
      </c>
      <c r="N87" s="65">
        <v>369.3</v>
      </c>
      <c r="O87" s="65">
        <v>0</v>
      </c>
      <c r="P87" s="65">
        <v>0</v>
      </c>
      <c r="Q87" s="65"/>
    </row>
    <row r="88" spans="1:17" ht="13.5" customHeight="1" x14ac:dyDescent="0.25">
      <c r="A88" s="124"/>
      <c r="B88" s="124"/>
      <c r="C88" s="118"/>
      <c r="D88" s="134"/>
      <c r="E88" s="135"/>
      <c r="F88" s="84" t="s">
        <v>248</v>
      </c>
      <c r="G88" s="135"/>
      <c r="H88" s="91">
        <v>111</v>
      </c>
      <c r="I88" s="65">
        <v>0</v>
      </c>
      <c r="J88" s="65">
        <v>0</v>
      </c>
      <c r="K88" s="65">
        <v>431.4</v>
      </c>
      <c r="L88" s="65">
        <v>179.8</v>
      </c>
      <c r="M88" s="65">
        <v>431.4</v>
      </c>
      <c r="N88" s="65">
        <v>431.4</v>
      </c>
      <c r="O88" s="65">
        <v>0</v>
      </c>
      <c r="P88" s="65">
        <v>0</v>
      </c>
      <c r="Q88" s="65"/>
    </row>
    <row r="89" spans="1:17" ht="13.5" customHeight="1" x14ac:dyDescent="0.25">
      <c r="A89" s="124"/>
      <c r="B89" s="124"/>
      <c r="C89" s="118"/>
      <c r="D89" s="134"/>
      <c r="E89" s="135"/>
      <c r="F89" s="84" t="s">
        <v>248</v>
      </c>
      <c r="G89" s="135"/>
      <c r="H89" s="91">
        <v>119</v>
      </c>
      <c r="I89" s="65">
        <v>0</v>
      </c>
      <c r="J89" s="65">
        <v>0</v>
      </c>
      <c r="K89" s="65">
        <v>130.30000000000001</v>
      </c>
      <c r="L89" s="65">
        <v>54.3</v>
      </c>
      <c r="M89" s="65">
        <v>130.30000000000001</v>
      </c>
      <c r="N89" s="65">
        <v>130.30000000000001</v>
      </c>
      <c r="O89" s="65">
        <v>0</v>
      </c>
      <c r="P89" s="65">
        <v>0</v>
      </c>
      <c r="Q89" s="65"/>
    </row>
    <row r="90" spans="1:17" ht="13.5" customHeight="1" x14ac:dyDescent="0.25">
      <c r="A90" s="124"/>
      <c r="B90" s="124"/>
      <c r="C90" s="118"/>
      <c r="D90" s="134"/>
      <c r="E90" s="135"/>
      <c r="F90" s="84" t="s">
        <v>249</v>
      </c>
      <c r="G90" s="135"/>
      <c r="H90" s="91">
        <v>621</v>
      </c>
      <c r="I90" s="65">
        <v>0</v>
      </c>
      <c r="J90" s="65">
        <v>0</v>
      </c>
      <c r="K90" s="65">
        <v>292.10000000000002</v>
      </c>
      <c r="L90" s="65">
        <v>146</v>
      </c>
      <c r="M90" s="65">
        <v>292.10000000000002</v>
      </c>
      <c r="N90" s="65">
        <v>292.10000000000002</v>
      </c>
      <c r="O90" s="65">
        <v>0</v>
      </c>
      <c r="P90" s="65">
        <v>0</v>
      </c>
      <c r="Q90" s="65"/>
    </row>
    <row r="91" spans="1:17" ht="14.25" customHeight="1" x14ac:dyDescent="0.25">
      <c r="A91" s="124"/>
      <c r="B91" s="124"/>
      <c r="C91" s="118"/>
      <c r="D91" s="134" t="s">
        <v>143</v>
      </c>
      <c r="E91" s="135" t="s">
        <v>128</v>
      </c>
      <c r="F91" s="84" t="s">
        <v>160</v>
      </c>
      <c r="G91" s="135" t="s">
        <v>253</v>
      </c>
      <c r="H91" s="91">
        <v>121</v>
      </c>
      <c r="I91" s="65">
        <v>0</v>
      </c>
      <c r="J91" s="65">
        <v>0</v>
      </c>
      <c r="K91" s="65">
        <v>36.9</v>
      </c>
      <c r="L91" s="65">
        <v>12</v>
      </c>
      <c r="M91" s="65">
        <v>36.9</v>
      </c>
      <c r="N91" s="65">
        <v>36.9</v>
      </c>
      <c r="O91" s="65">
        <v>0</v>
      </c>
      <c r="P91" s="65">
        <v>0</v>
      </c>
      <c r="Q91" s="65"/>
    </row>
    <row r="92" spans="1:17" ht="14.25" customHeight="1" x14ac:dyDescent="0.25">
      <c r="A92" s="124"/>
      <c r="B92" s="124"/>
      <c r="C92" s="118"/>
      <c r="D92" s="134"/>
      <c r="E92" s="135"/>
      <c r="F92" s="84" t="s">
        <v>160</v>
      </c>
      <c r="G92" s="135"/>
      <c r="H92" s="91">
        <v>129</v>
      </c>
      <c r="I92" s="65">
        <v>0</v>
      </c>
      <c r="J92" s="65">
        <v>0</v>
      </c>
      <c r="K92" s="65">
        <v>11.1</v>
      </c>
      <c r="L92" s="65">
        <v>0</v>
      </c>
      <c r="M92" s="65">
        <v>11.1</v>
      </c>
      <c r="N92" s="65">
        <v>11.1</v>
      </c>
      <c r="O92" s="65">
        <v>0</v>
      </c>
      <c r="P92" s="65">
        <v>0</v>
      </c>
      <c r="Q92" s="65"/>
    </row>
    <row r="93" spans="1:17" ht="14.25" customHeight="1" x14ac:dyDescent="0.25">
      <c r="A93" s="124"/>
      <c r="B93" s="124"/>
      <c r="C93" s="118"/>
      <c r="D93" s="134"/>
      <c r="E93" s="135"/>
      <c r="F93" s="84" t="s">
        <v>161</v>
      </c>
      <c r="G93" s="135"/>
      <c r="H93" s="91">
        <v>111</v>
      </c>
      <c r="I93" s="65">
        <v>0</v>
      </c>
      <c r="J93" s="65">
        <v>0</v>
      </c>
      <c r="K93" s="65">
        <v>865.4</v>
      </c>
      <c r="L93" s="65">
        <v>360.6</v>
      </c>
      <c r="M93" s="65">
        <v>865.4</v>
      </c>
      <c r="N93" s="65">
        <v>865.4</v>
      </c>
      <c r="O93" s="65">
        <v>0</v>
      </c>
      <c r="P93" s="65">
        <v>0</v>
      </c>
      <c r="Q93" s="65"/>
    </row>
    <row r="94" spans="1:17" ht="14.25" customHeight="1" x14ac:dyDescent="0.25">
      <c r="A94" s="124"/>
      <c r="B94" s="124"/>
      <c r="C94" s="118"/>
      <c r="D94" s="134"/>
      <c r="E94" s="135"/>
      <c r="F94" s="84" t="s">
        <v>161</v>
      </c>
      <c r="G94" s="135"/>
      <c r="H94" s="91">
        <v>119</v>
      </c>
      <c r="I94" s="65">
        <v>0</v>
      </c>
      <c r="J94" s="65">
        <v>0</v>
      </c>
      <c r="K94" s="65">
        <v>261.3</v>
      </c>
      <c r="L94" s="65">
        <v>108.9</v>
      </c>
      <c r="M94" s="65">
        <v>261.3</v>
      </c>
      <c r="N94" s="65">
        <v>261.3</v>
      </c>
      <c r="O94" s="65">
        <v>0</v>
      </c>
      <c r="P94" s="65">
        <v>0</v>
      </c>
      <c r="Q94" s="65"/>
    </row>
    <row r="95" spans="1:17" ht="15" customHeight="1" x14ac:dyDescent="0.25">
      <c r="A95" s="124"/>
      <c r="B95" s="124"/>
      <c r="C95" s="118"/>
      <c r="D95" s="138" t="s">
        <v>197</v>
      </c>
      <c r="E95" s="135" t="s">
        <v>195</v>
      </c>
      <c r="F95" s="84" t="s">
        <v>196</v>
      </c>
      <c r="G95" s="135" t="s">
        <v>253</v>
      </c>
      <c r="H95" s="91">
        <v>121</v>
      </c>
      <c r="I95" s="65">
        <v>0</v>
      </c>
      <c r="J95" s="65">
        <v>0</v>
      </c>
      <c r="K95" s="65">
        <v>184.2</v>
      </c>
      <c r="L95" s="65">
        <v>121.8</v>
      </c>
      <c r="M95" s="65">
        <v>184.2</v>
      </c>
      <c r="N95" s="65">
        <v>184.2</v>
      </c>
      <c r="O95" s="65">
        <v>0</v>
      </c>
      <c r="P95" s="65">
        <v>0</v>
      </c>
      <c r="Q95" s="65"/>
    </row>
    <row r="96" spans="1:17" ht="15" customHeight="1" x14ac:dyDescent="0.25">
      <c r="A96" s="124"/>
      <c r="B96" s="124"/>
      <c r="C96" s="118"/>
      <c r="D96" s="138"/>
      <c r="E96" s="135"/>
      <c r="F96" s="84" t="s">
        <v>196</v>
      </c>
      <c r="G96" s="135"/>
      <c r="H96" s="91">
        <v>129</v>
      </c>
      <c r="I96" s="65">
        <v>0</v>
      </c>
      <c r="J96" s="65">
        <v>0</v>
      </c>
      <c r="K96" s="65">
        <v>55.6</v>
      </c>
      <c r="L96" s="65">
        <v>36.799999999999997</v>
      </c>
      <c r="M96" s="65">
        <v>55.6</v>
      </c>
      <c r="N96" s="65">
        <v>55.6</v>
      </c>
      <c r="O96" s="65">
        <v>0</v>
      </c>
      <c r="P96" s="65">
        <v>0</v>
      </c>
      <c r="Q96" s="65"/>
    </row>
    <row r="97" spans="1:17" ht="15" customHeight="1" x14ac:dyDescent="0.25">
      <c r="A97" s="124"/>
      <c r="B97" s="124"/>
      <c r="C97" s="118"/>
      <c r="D97" s="138"/>
      <c r="E97" s="135"/>
      <c r="F97" s="84" t="s">
        <v>161</v>
      </c>
      <c r="G97" s="135"/>
      <c r="H97" s="91">
        <v>111</v>
      </c>
      <c r="I97" s="65">
        <v>0</v>
      </c>
      <c r="J97" s="65">
        <v>0</v>
      </c>
      <c r="K97" s="65">
        <v>321.7</v>
      </c>
      <c r="L97" s="65">
        <v>153.19999999999999</v>
      </c>
      <c r="M97" s="65">
        <v>321.7</v>
      </c>
      <c r="N97" s="65">
        <v>321.7</v>
      </c>
      <c r="O97" s="65">
        <v>0</v>
      </c>
      <c r="P97" s="65">
        <v>0</v>
      </c>
      <c r="Q97" s="65"/>
    </row>
    <row r="98" spans="1:17" ht="15" customHeight="1" x14ac:dyDescent="0.25">
      <c r="A98" s="124"/>
      <c r="B98" s="124"/>
      <c r="C98" s="118"/>
      <c r="D98" s="138"/>
      <c r="E98" s="135"/>
      <c r="F98" s="84" t="s">
        <v>161</v>
      </c>
      <c r="G98" s="135"/>
      <c r="H98" s="91">
        <v>119</v>
      </c>
      <c r="I98" s="65">
        <v>0</v>
      </c>
      <c r="J98" s="65">
        <v>0</v>
      </c>
      <c r="K98" s="65">
        <v>97.1</v>
      </c>
      <c r="L98" s="65">
        <v>11.6</v>
      </c>
      <c r="M98" s="65">
        <v>97.1</v>
      </c>
      <c r="N98" s="65">
        <v>97.1</v>
      </c>
      <c r="O98" s="65">
        <v>0</v>
      </c>
      <c r="P98" s="65">
        <v>0</v>
      </c>
      <c r="Q98" s="65"/>
    </row>
    <row r="99" spans="1:17" ht="15" customHeight="1" x14ac:dyDescent="0.25">
      <c r="A99" s="124"/>
      <c r="B99" s="124"/>
      <c r="C99" s="118"/>
      <c r="D99" s="138"/>
      <c r="E99" s="135"/>
      <c r="F99" s="84" t="s">
        <v>251</v>
      </c>
      <c r="G99" s="135"/>
      <c r="H99" s="91">
        <v>111</v>
      </c>
      <c r="I99" s="65">
        <v>0</v>
      </c>
      <c r="J99" s="65">
        <v>0</v>
      </c>
      <c r="K99" s="65">
        <v>224.9</v>
      </c>
      <c r="L99" s="65">
        <v>106.8</v>
      </c>
      <c r="M99" s="65">
        <v>224.9</v>
      </c>
      <c r="N99" s="65">
        <v>224.9</v>
      </c>
      <c r="O99" s="65">
        <v>0</v>
      </c>
      <c r="P99" s="65">
        <v>0</v>
      </c>
      <c r="Q99" s="65"/>
    </row>
    <row r="100" spans="1:17" ht="15" customHeight="1" x14ac:dyDescent="0.25">
      <c r="A100" s="125"/>
      <c r="B100" s="125"/>
      <c r="C100" s="119"/>
      <c r="D100" s="138"/>
      <c r="E100" s="135"/>
      <c r="F100" s="84" t="s">
        <v>251</v>
      </c>
      <c r="G100" s="135"/>
      <c r="H100" s="91">
        <v>119</v>
      </c>
      <c r="I100" s="65">
        <v>0</v>
      </c>
      <c r="J100" s="65">
        <v>0</v>
      </c>
      <c r="K100" s="65">
        <v>67.900000000000006</v>
      </c>
      <c r="L100" s="65">
        <v>8.1</v>
      </c>
      <c r="M100" s="65">
        <v>67.900000000000006</v>
      </c>
      <c r="N100" s="65">
        <v>67.900000000000006</v>
      </c>
      <c r="O100" s="65">
        <v>0</v>
      </c>
      <c r="P100" s="65">
        <v>0</v>
      </c>
      <c r="Q100" s="65"/>
    </row>
    <row r="101" spans="1:17" ht="15" customHeight="1" x14ac:dyDescent="0.25">
      <c r="A101" s="123">
        <v>19</v>
      </c>
      <c r="B101" s="123" t="s">
        <v>148</v>
      </c>
      <c r="C101" s="117" t="s">
        <v>269</v>
      </c>
      <c r="D101" s="134" t="s">
        <v>188</v>
      </c>
      <c r="E101" s="135" t="s">
        <v>200</v>
      </c>
      <c r="F101" s="84" t="s">
        <v>189</v>
      </c>
      <c r="G101" s="135" t="s">
        <v>270</v>
      </c>
      <c r="H101" s="91">
        <v>611</v>
      </c>
      <c r="I101" s="65">
        <v>0</v>
      </c>
      <c r="J101" s="65">
        <v>0</v>
      </c>
      <c r="K101" s="65">
        <v>2309.8000000000002</v>
      </c>
      <c r="L101" s="65">
        <v>1539.9</v>
      </c>
      <c r="M101" s="65">
        <v>2311.3000000000002</v>
      </c>
      <c r="N101" s="65">
        <v>2311.3000000000002</v>
      </c>
      <c r="O101" s="65">
        <v>0</v>
      </c>
      <c r="P101" s="65">
        <v>0</v>
      </c>
      <c r="Q101" s="65"/>
    </row>
    <row r="102" spans="1:17" ht="15" customHeight="1" x14ac:dyDescent="0.25">
      <c r="A102" s="124"/>
      <c r="B102" s="124"/>
      <c r="C102" s="118"/>
      <c r="D102" s="134"/>
      <c r="E102" s="135"/>
      <c r="F102" s="84" t="s">
        <v>190</v>
      </c>
      <c r="G102" s="135"/>
      <c r="H102" s="91">
        <v>611</v>
      </c>
      <c r="I102" s="65">
        <v>0</v>
      </c>
      <c r="J102" s="65">
        <v>0</v>
      </c>
      <c r="K102" s="65">
        <v>7301.3</v>
      </c>
      <c r="L102" s="65">
        <v>4867.6000000000004</v>
      </c>
      <c r="M102" s="65">
        <v>5942.8</v>
      </c>
      <c r="N102" s="65">
        <v>5942.8</v>
      </c>
      <c r="O102" s="65">
        <v>0</v>
      </c>
      <c r="P102" s="65">
        <v>0</v>
      </c>
      <c r="Q102" s="65"/>
    </row>
    <row r="103" spans="1:17" ht="15" customHeight="1" x14ac:dyDescent="0.25">
      <c r="A103" s="124"/>
      <c r="B103" s="124"/>
      <c r="C103" s="118"/>
      <c r="D103" s="134"/>
      <c r="E103" s="135"/>
      <c r="F103" s="84" t="s">
        <v>185</v>
      </c>
      <c r="G103" s="135"/>
      <c r="H103" s="91">
        <v>611</v>
      </c>
      <c r="I103" s="65">
        <v>0</v>
      </c>
      <c r="J103" s="65">
        <v>0</v>
      </c>
      <c r="K103" s="65">
        <v>1013</v>
      </c>
      <c r="L103" s="65">
        <v>675.3</v>
      </c>
      <c r="M103" s="65">
        <v>1008</v>
      </c>
      <c r="N103" s="65">
        <v>1008</v>
      </c>
      <c r="O103" s="65">
        <v>0</v>
      </c>
      <c r="P103" s="65">
        <v>0</v>
      </c>
      <c r="Q103" s="65"/>
    </row>
    <row r="104" spans="1:17" ht="15" customHeight="1" x14ac:dyDescent="0.25">
      <c r="A104" s="124"/>
      <c r="B104" s="124"/>
      <c r="C104" s="118"/>
      <c r="D104" s="134"/>
      <c r="E104" s="135"/>
      <c r="F104" s="84" t="s">
        <v>191</v>
      </c>
      <c r="G104" s="135"/>
      <c r="H104" s="91">
        <v>111</v>
      </c>
      <c r="I104" s="65">
        <v>0</v>
      </c>
      <c r="J104" s="65">
        <v>0</v>
      </c>
      <c r="K104" s="65">
        <v>2844.7</v>
      </c>
      <c r="L104" s="65">
        <v>1551</v>
      </c>
      <c r="M104" s="65">
        <v>3179.9</v>
      </c>
      <c r="N104" s="65">
        <v>3179.9</v>
      </c>
      <c r="O104" s="65">
        <v>0</v>
      </c>
      <c r="P104" s="65">
        <v>0</v>
      </c>
      <c r="Q104" s="65"/>
    </row>
    <row r="105" spans="1:17" ht="15" customHeight="1" x14ac:dyDescent="0.25">
      <c r="A105" s="124"/>
      <c r="B105" s="124"/>
      <c r="C105" s="118"/>
      <c r="D105" s="134"/>
      <c r="E105" s="135"/>
      <c r="F105" s="84" t="s">
        <v>191</v>
      </c>
      <c r="G105" s="135"/>
      <c r="H105" s="91">
        <v>119</v>
      </c>
      <c r="I105" s="65">
        <v>0</v>
      </c>
      <c r="J105" s="65">
        <v>0</v>
      </c>
      <c r="K105" s="65">
        <v>859.1</v>
      </c>
      <c r="L105" s="65">
        <v>300.8</v>
      </c>
      <c r="M105" s="65">
        <v>990.7</v>
      </c>
      <c r="N105" s="65">
        <v>990.7</v>
      </c>
      <c r="O105" s="65">
        <v>0</v>
      </c>
      <c r="P105" s="65">
        <v>0</v>
      </c>
      <c r="Q105" s="65"/>
    </row>
    <row r="106" spans="1:17" ht="15" customHeight="1" x14ac:dyDescent="0.25">
      <c r="A106" s="124"/>
      <c r="B106" s="124"/>
      <c r="C106" s="118"/>
      <c r="D106" s="134" t="s">
        <v>183</v>
      </c>
      <c r="E106" s="135" t="s">
        <v>184</v>
      </c>
      <c r="F106" s="84" t="s">
        <v>185</v>
      </c>
      <c r="G106" s="135"/>
      <c r="H106" s="91">
        <v>611</v>
      </c>
      <c r="I106" s="65">
        <v>0</v>
      </c>
      <c r="J106" s="65">
        <v>0</v>
      </c>
      <c r="K106" s="65">
        <v>111.1</v>
      </c>
      <c r="L106" s="65">
        <v>74.099999999999994</v>
      </c>
      <c r="M106" s="65">
        <v>141.80000000000001</v>
      </c>
      <c r="N106" s="65">
        <v>141.80000000000001</v>
      </c>
      <c r="O106" s="65">
        <v>0</v>
      </c>
      <c r="P106" s="65">
        <v>0</v>
      </c>
      <c r="Q106" s="65"/>
    </row>
    <row r="107" spans="1:17" ht="15" customHeight="1" x14ac:dyDescent="0.25">
      <c r="A107" s="124"/>
      <c r="B107" s="124"/>
      <c r="C107" s="118"/>
      <c r="D107" s="134"/>
      <c r="E107" s="135"/>
      <c r="F107" s="84" t="s">
        <v>186</v>
      </c>
      <c r="G107" s="135"/>
      <c r="H107" s="91">
        <v>611</v>
      </c>
      <c r="I107" s="65">
        <v>0</v>
      </c>
      <c r="J107" s="65">
        <v>0</v>
      </c>
      <c r="K107" s="65">
        <v>61.7</v>
      </c>
      <c r="L107" s="65">
        <v>41.1</v>
      </c>
      <c r="M107" s="65">
        <v>81</v>
      </c>
      <c r="N107" s="65">
        <v>81</v>
      </c>
      <c r="O107" s="65">
        <v>0</v>
      </c>
      <c r="P107" s="65">
        <v>0</v>
      </c>
      <c r="Q107" s="65"/>
    </row>
    <row r="108" spans="1:17" ht="15" customHeight="1" x14ac:dyDescent="0.25">
      <c r="A108" s="124"/>
      <c r="B108" s="124"/>
      <c r="C108" s="118"/>
      <c r="D108" s="134"/>
      <c r="E108" s="135"/>
      <c r="F108" s="84" t="s">
        <v>249</v>
      </c>
      <c r="G108" s="135"/>
      <c r="H108" s="91">
        <v>621</v>
      </c>
      <c r="I108" s="65">
        <v>0</v>
      </c>
      <c r="J108" s="65">
        <v>0</v>
      </c>
      <c r="K108" s="65">
        <v>524.6</v>
      </c>
      <c r="L108" s="65">
        <v>349.8</v>
      </c>
      <c r="M108" s="65">
        <v>607.79999999999995</v>
      </c>
      <c r="N108" s="65">
        <v>607.79999999999995</v>
      </c>
      <c r="O108" s="65">
        <v>0</v>
      </c>
      <c r="P108" s="65">
        <v>0</v>
      </c>
      <c r="Q108" s="65"/>
    </row>
    <row r="109" spans="1:17" ht="15" customHeight="1" x14ac:dyDescent="0.25">
      <c r="A109" s="124"/>
      <c r="B109" s="124"/>
      <c r="C109" s="118"/>
      <c r="D109" s="134" t="s">
        <v>143</v>
      </c>
      <c r="E109" s="135" t="s">
        <v>128</v>
      </c>
      <c r="F109" s="84" t="s">
        <v>160</v>
      </c>
      <c r="G109" s="135"/>
      <c r="H109" s="91">
        <v>121</v>
      </c>
      <c r="I109" s="65">
        <v>0</v>
      </c>
      <c r="J109" s="65">
        <v>0</v>
      </c>
      <c r="K109" s="65">
        <v>6.3</v>
      </c>
      <c r="L109" s="65">
        <v>3</v>
      </c>
      <c r="M109" s="65">
        <v>15.6</v>
      </c>
      <c r="N109" s="65">
        <v>15.6</v>
      </c>
      <c r="O109" s="65">
        <v>0</v>
      </c>
      <c r="P109" s="65">
        <v>0</v>
      </c>
      <c r="Q109" s="65"/>
    </row>
    <row r="110" spans="1:17" ht="15" customHeight="1" x14ac:dyDescent="0.25">
      <c r="A110" s="124"/>
      <c r="B110" s="124"/>
      <c r="C110" s="118"/>
      <c r="D110" s="134"/>
      <c r="E110" s="135"/>
      <c r="F110" s="84" t="s">
        <v>160</v>
      </c>
      <c r="G110" s="135"/>
      <c r="H110" s="91">
        <v>129</v>
      </c>
      <c r="I110" s="65">
        <v>0</v>
      </c>
      <c r="J110" s="65">
        <v>0</v>
      </c>
      <c r="K110" s="65">
        <v>1.9</v>
      </c>
      <c r="L110" s="65">
        <v>0</v>
      </c>
      <c r="M110" s="65">
        <v>4.7</v>
      </c>
      <c r="N110" s="65">
        <v>4.7</v>
      </c>
      <c r="O110" s="65">
        <v>0</v>
      </c>
      <c r="P110" s="65">
        <v>0</v>
      </c>
      <c r="Q110" s="65"/>
    </row>
    <row r="111" spans="1:17" ht="15" customHeight="1" x14ac:dyDescent="0.25">
      <c r="A111" s="124"/>
      <c r="B111" s="124"/>
      <c r="C111" s="118"/>
      <c r="D111" s="134"/>
      <c r="E111" s="135"/>
      <c r="F111" s="84" t="s">
        <v>161</v>
      </c>
      <c r="G111" s="135"/>
      <c r="H111" s="91">
        <v>111</v>
      </c>
      <c r="I111" s="65">
        <v>0</v>
      </c>
      <c r="J111" s="65">
        <v>0</v>
      </c>
      <c r="K111" s="65">
        <v>7.9</v>
      </c>
      <c r="L111" s="65">
        <v>4.4000000000000004</v>
      </c>
      <c r="M111" s="65">
        <v>15.6</v>
      </c>
      <c r="N111" s="65">
        <v>15.6</v>
      </c>
      <c r="O111" s="65">
        <v>0</v>
      </c>
      <c r="P111" s="65">
        <v>0</v>
      </c>
      <c r="Q111" s="65"/>
    </row>
    <row r="112" spans="1:17" ht="15" customHeight="1" x14ac:dyDescent="0.25">
      <c r="A112" s="124"/>
      <c r="B112" s="124"/>
      <c r="C112" s="118"/>
      <c r="D112" s="134"/>
      <c r="E112" s="135"/>
      <c r="F112" s="84" t="s">
        <v>161</v>
      </c>
      <c r="G112" s="135"/>
      <c r="H112" s="91">
        <v>119</v>
      </c>
      <c r="I112" s="65">
        <v>0</v>
      </c>
      <c r="J112" s="65">
        <v>0</v>
      </c>
      <c r="K112" s="65">
        <v>2.4</v>
      </c>
      <c r="L112" s="65">
        <v>1.3</v>
      </c>
      <c r="M112" s="65">
        <v>4.7</v>
      </c>
      <c r="N112" s="65">
        <v>4.7</v>
      </c>
      <c r="O112" s="65">
        <v>0</v>
      </c>
      <c r="P112" s="65">
        <v>0</v>
      </c>
      <c r="Q112" s="65"/>
    </row>
    <row r="113" spans="1:17" ht="15" customHeight="1" x14ac:dyDescent="0.25">
      <c r="A113" s="124"/>
      <c r="B113" s="124"/>
      <c r="C113" s="118"/>
      <c r="D113" s="131" t="s">
        <v>197</v>
      </c>
      <c r="E113" s="128" t="s">
        <v>195</v>
      </c>
      <c r="F113" s="84" t="s">
        <v>196</v>
      </c>
      <c r="G113" s="135"/>
      <c r="H113" s="91">
        <v>111</v>
      </c>
      <c r="I113" s="65">
        <v>0</v>
      </c>
      <c r="J113" s="65">
        <v>0</v>
      </c>
      <c r="K113" s="65">
        <v>94.8</v>
      </c>
      <c r="L113" s="65">
        <v>21.1</v>
      </c>
      <c r="M113" s="65">
        <v>93.4</v>
      </c>
      <c r="N113" s="65">
        <v>93.4</v>
      </c>
      <c r="O113" s="65">
        <v>0</v>
      </c>
      <c r="P113" s="65">
        <v>0</v>
      </c>
      <c r="Q113" s="65"/>
    </row>
    <row r="114" spans="1:17" ht="15" customHeight="1" x14ac:dyDescent="0.25">
      <c r="A114" s="125"/>
      <c r="B114" s="125"/>
      <c r="C114" s="119"/>
      <c r="D114" s="133"/>
      <c r="E114" s="130"/>
      <c r="F114" s="84" t="s">
        <v>196</v>
      </c>
      <c r="G114" s="135"/>
      <c r="H114" s="91">
        <v>119</v>
      </c>
      <c r="I114" s="65">
        <v>0</v>
      </c>
      <c r="J114" s="65">
        <v>0</v>
      </c>
      <c r="K114" s="65">
        <v>28.6</v>
      </c>
      <c r="L114" s="65">
        <v>6.4</v>
      </c>
      <c r="M114" s="65">
        <v>28.2</v>
      </c>
      <c r="N114" s="65">
        <v>28.2</v>
      </c>
      <c r="O114" s="65">
        <v>0</v>
      </c>
      <c r="P114" s="65">
        <v>0</v>
      </c>
      <c r="Q114" s="65"/>
    </row>
    <row r="115" spans="1:17" ht="15" customHeight="1" x14ac:dyDescent="0.25">
      <c r="A115" s="123">
        <v>20</v>
      </c>
      <c r="B115" s="123" t="s">
        <v>154</v>
      </c>
      <c r="C115" s="117" t="s">
        <v>237</v>
      </c>
      <c r="D115" s="134" t="s">
        <v>188</v>
      </c>
      <c r="E115" s="135" t="s">
        <v>200</v>
      </c>
      <c r="F115" s="84" t="s">
        <v>189</v>
      </c>
      <c r="G115" s="135" t="s">
        <v>254</v>
      </c>
      <c r="H115" s="91">
        <v>611</v>
      </c>
      <c r="I115" s="65">
        <v>0</v>
      </c>
      <c r="J115" s="65">
        <v>0</v>
      </c>
      <c r="K115" s="65">
        <v>2309.8000000000002</v>
      </c>
      <c r="L115" s="65">
        <v>1539.9</v>
      </c>
      <c r="M115" s="65">
        <v>2309.8000000000002</v>
      </c>
      <c r="N115" s="65">
        <v>2309.8000000000002</v>
      </c>
      <c r="O115" s="65">
        <v>0</v>
      </c>
      <c r="P115" s="65">
        <v>0</v>
      </c>
      <c r="Q115" s="65"/>
    </row>
    <row r="116" spans="1:17" ht="15" customHeight="1" x14ac:dyDescent="0.25">
      <c r="A116" s="124"/>
      <c r="B116" s="124"/>
      <c r="C116" s="118"/>
      <c r="D116" s="134"/>
      <c r="E116" s="135"/>
      <c r="F116" s="84" t="s">
        <v>190</v>
      </c>
      <c r="G116" s="135"/>
      <c r="H116" s="91">
        <v>611</v>
      </c>
      <c r="I116" s="65">
        <v>0</v>
      </c>
      <c r="J116" s="65">
        <v>0</v>
      </c>
      <c r="K116" s="65">
        <v>7301.3</v>
      </c>
      <c r="L116" s="65">
        <v>4867.6000000000004</v>
      </c>
      <c r="M116" s="65">
        <v>7301.3</v>
      </c>
      <c r="N116" s="65">
        <v>7301.3</v>
      </c>
      <c r="O116" s="65">
        <v>0</v>
      </c>
      <c r="P116" s="65">
        <v>0</v>
      </c>
      <c r="Q116" s="65"/>
    </row>
    <row r="117" spans="1:17" ht="15" customHeight="1" x14ac:dyDescent="0.25">
      <c r="A117" s="124"/>
      <c r="B117" s="124"/>
      <c r="C117" s="118"/>
      <c r="D117" s="134"/>
      <c r="E117" s="135"/>
      <c r="F117" s="84" t="s">
        <v>185</v>
      </c>
      <c r="G117" s="135"/>
      <c r="H117" s="91">
        <v>611</v>
      </c>
      <c r="I117" s="65">
        <v>0</v>
      </c>
      <c r="J117" s="65">
        <v>0</v>
      </c>
      <c r="K117" s="65">
        <v>1013</v>
      </c>
      <c r="L117" s="65">
        <v>675.3</v>
      </c>
      <c r="M117" s="65">
        <v>1013</v>
      </c>
      <c r="N117" s="65">
        <v>1013</v>
      </c>
      <c r="O117" s="65">
        <v>0</v>
      </c>
      <c r="P117" s="65">
        <v>0</v>
      </c>
      <c r="Q117" s="65"/>
    </row>
    <row r="118" spans="1:17" ht="15" customHeight="1" x14ac:dyDescent="0.25">
      <c r="A118" s="124"/>
      <c r="B118" s="124"/>
      <c r="C118" s="118"/>
      <c r="D118" s="134"/>
      <c r="E118" s="135"/>
      <c r="F118" s="84" t="s">
        <v>191</v>
      </c>
      <c r="G118" s="135"/>
      <c r="H118" s="91">
        <v>111</v>
      </c>
      <c r="I118" s="65">
        <v>0</v>
      </c>
      <c r="J118" s="65">
        <v>0</v>
      </c>
      <c r="K118" s="65">
        <v>2844.7</v>
      </c>
      <c r="L118" s="65">
        <v>1551</v>
      </c>
      <c r="M118" s="65">
        <v>5557.1</v>
      </c>
      <c r="N118" s="65">
        <v>5557.1</v>
      </c>
      <c r="O118" s="65">
        <v>0</v>
      </c>
      <c r="P118" s="65">
        <v>0</v>
      </c>
      <c r="Q118" s="65"/>
    </row>
    <row r="119" spans="1:17" ht="15" customHeight="1" x14ac:dyDescent="0.25">
      <c r="A119" s="124"/>
      <c r="B119" s="124"/>
      <c r="C119" s="118"/>
      <c r="D119" s="134"/>
      <c r="E119" s="135"/>
      <c r="F119" s="84" t="s">
        <v>191</v>
      </c>
      <c r="G119" s="135"/>
      <c r="H119" s="91">
        <v>119</v>
      </c>
      <c r="I119" s="65">
        <v>0</v>
      </c>
      <c r="J119" s="65">
        <v>0</v>
      </c>
      <c r="K119" s="65">
        <v>859.1</v>
      </c>
      <c r="L119" s="65">
        <v>300.8</v>
      </c>
      <c r="M119" s="65">
        <v>1678.2</v>
      </c>
      <c r="N119" s="65">
        <v>1678.2</v>
      </c>
      <c r="O119" s="65">
        <v>0</v>
      </c>
      <c r="P119" s="65">
        <v>0</v>
      </c>
      <c r="Q119" s="65"/>
    </row>
    <row r="120" spans="1:17" ht="15" customHeight="1" x14ac:dyDescent="0.25">
      <c r="A120" s="124"/>
      <c r="B120" s="124"/>
      <c r="C120" s="118"/>
      <c r="D120" s="134" t="s">
        <v>183</v>
      </c>
      <c r="E120" s="135" t="s">
        <v>184</v>
      </c>
      <c r="F120" s="84" t="s">
        <v>185</v>
      </c>
      <c r="G120" s="135"/>
      <c r="H120" s="91">
        <v>611</v>
      </c>
      <c r="I120" s="65">
        <v>0</v>
      </c>
      <c r="J120" s="65">
        <v>0</v>
      </c>
      <c r="K120" s="65">
        <v>111.1</v>
      </c>
      <c r="L120" s="65">
        <v>74.099999999999994</v>
      </c>
      <c r="M120" s="65">
        <v>145.5</v>
      </c>
      <c r="N120" s="65">
        <v>145.5</v>
      </c>
      <c r="O120" s="65">
        <v>0</v>
      </c>
      <c r="P120" s="65">
        <v>0</v>
      </c>
      <c r="Q120" s="65"/>
    </row>
    <row r="121" spans="1:17" ht="15" customHeight="1" x14ac:dyDescent="0.25">
      <c r="A121" s="124"/>
      <c r="B121" s="124"/>
      <c r="C121" s="118"/>
      <c r="D121" s="134"/>
      <c r="E121" s="135"/>
      <c r="F121" s="84" t="s">
        <v>186</v>
      </c>
      <c r="G121" s="135"/>
      <c r="H121" s="91">
        <v>611</v>
      </c>
      <c r="I121" s="65">
        <v>0</v>
      </c>
      <c r="J121" s="65">
        <v>0</v>
      </c>
      <c r="K121" s="65">
        <v>61.7</v>
      </c>
      <c r="L121" s="65">
        <v>41.1</v>
      </c>
      <c r="M121" s="65">
        <v>78.8</v>
      </c>
      <c r="N121" s="65">
        <v>78.8</v>
      </c>
      <c r="O121" s="65">
        <v>0</v>
      </c>
      <c r="P121" s="65">
        <v>0</v>
      </c>
      <c r="Q121" s="65"/>
    </row>
    <row r="122" spans="1:17" ht="15" customHeight="1" x14ac:dyDescent="0.25">
      <c r="A122" s="124"/>
      <c r="B122" s="124"/>
      <c r="C122" s="118"/>
      <c r="D122" s="134"/>
      <c r="E122" s="135"/>
      <c r="F122" s="84" t="s">
        <v>249</v>
      </c>
      <c r="G122" s="135"/>
      <c r="H122" s="91">
        <v>621</v>
      </c>
      <c r="I122" s="65">
        <v>0</v>
      </c>
      <c r="J122" s="65">
        <v>0</v>
      </c>
      <c r="K122" s="65">
        <v>524.6</v>
      </c>
      <c r="L122" s="65">
        <v>349.8</v>
      </c>
      <c r="M122" s="65">
        <v>658.1</v>
      </c>
      <c r="N122" s="65">
        <v>658.1</v>
      </c>
      <c r="O122" s="65">
        <v>0</v>
      </c>
      <c r="P122" s="65">
        <v>0</v>
      </c>
      <c r="Q122" s="65"/>
    </row>
    <row r="123" spans="1:17" ht="15" customHeight="1" x14ac:dyDescent="0.25">
      <c r="A123" s="124"/>
      <c r="B123" s="124"/>
      <c r="C123" s="118"/>
      <c r="D123" s="134" t="s">
        <v>143</v>
      </c>
      <c r="E123" s="135" t="s">
        <v>128</v>
      </c>
      <c r="F123" s="84" t="s">
        <v>160</v>
      </c>
      <c r="G123" s="135"/>
      <c r="H123" s="91">
        <v>121</v>
      </c>
      <c r="I123" s="65">
        <v>0</v>
      </c>
      <c r="J123" s="65">
        <v>0</v>
      </c>
      <c r="K123" s="65">
        <v>6.3</v>
      </c>
      <c r="L123" s="65">
        <v>3</v>
      </c>
      <c r="M123" s="65">
        <v>8.4</v>
      </c>
      <c r="N123" s="65">
        <v>8.4</v>
      </c>
      <c r="O123" s="65">
        <v>0</v>
      </c>
      <c r="P123" s="65">
        <v>0</v>
      </c>
      <c r="Q123" s="65"/>
    </row>
    <row r="124" spans="1:17" ht="15" customHeight="1" x14ac:dyDescent="0.25">
      <c r="A124" s="124"/>
      <c r="B124" s="124"/>
      <c r="C124" s="118"/>
      <c r="D124" s="134"/>
      <c r="E124" s="135"/>
      <c r="F124" s="84" t="s">
        <v>160</v>
      </c>
      <c r="G124" s="135"/>
      <c r="H124" s="91">
        <v>129</v>
      </c>
      <c r="I124" s="65">
        <v>0</v>
      </c>
      <c r="J124" s="65">
        <v>0</v>
      </c>
      <c r="K124" s="65">
        <v>1.9</v>
      </c>
      <c r="L124" s="65">
        <v>0</v>
      </c>
      <c r="M124" s="65">
        <v>2.6</v>
      </c>
      <c r="N124" s="65">
        <v>2.6</v>
      </c>
      <c r="O124" s="65">
        <v>0</v>
      </c>
      <c r="P124" s="65">
        <v>0</v>
      </c>
      <c r="Q124" s="65"/>
    </row>
    <row r="125" spans="1:17" ht="15" customHeight="1" x14ac:dyDescent="0.25">
      <c r="A125" s="124"/>
      <c r="B125" s="124"/>
      <c r="C125" s="118"/>
      <c r="D125" s="134"/>
      <c r="E125" s="135"/>
      <c r="F125" s="84" t="s">
        <v>161</v>
      </c>
      <c r="G125" s="135"/>
      <c r="H125" s="91">
        <v>111</v>
      </c>
      <c r="I125" s="65">
        <v>0</v>
      </c>
      <c r="J125" s="65">
        <v>0</v>
      </c>
      <c r="K125" s="65">
        <v>7.9</v>
      </c>
      <c r="L125" s="65">
        <v>4.4000000000000004</v>
      </c>
      <c r="M125" s="65">
        <v>11</v>
      </c>
      <c r="N125" s="65">
        <v>11</v>
      </c>
      <c r="O125" s="65">
        <v>0</v>
      </c>
      <c r="P125" s="65">
        <v>0</v>
      </c>
      <c r="Q125" s="65"/>
    </row>
    <row r="126" spans="1:17" ht="15" customHeight="1" x14ac:dyDescent="0.25">
      <c r="A126" s="124"/>
      <c r="B126" s="124"/>
      <c r="C126" s="118"/>
      <c r="D126" s="134"/>
      <c r="E126" s="135"/>
      <c r="F126" s="84" t="s">
        <v>161</v>
      </c>
      <c r="G126" s="135"/>
      <c r="H126" s="91">
        <v>119</v>
      </c>
      <c r="I126" s="65">
        <v>0</v>
      </c>
      <c r="J126" s="65">
        <v>0</v>
      </c>
      <c r="K126" s="65">
        <v>2.4</v>
      </c>
      <c r="L126" s="65">
        <v>1.3</v>
      </c>
      <c r="M126" s="65">
        <v>3.3</v>
      </c>
      <c r="N126" s="65">
        <v>3.3</v>
      </c>
      <c r="O126" s="65">
        <v>0</v>
      </c>
      <c r="P126" s="65">
        <v>0</v>
      </c>
      <c r="Q126" s="65"/>
    </row>
    <row r="127" spans="1:17" ht="15" customHeight="1" x14ac:dyDescent="0.25">
      <c r="A127" s="124"/>
      <c r="B127" s="90"/>
      <c r="C127" s="118"/>
      <c r="D127" s="131" t="s">
        <v>197</v>
      </c>
      <c r="E127" s="128" t="s">
        <v>195</v>
      </c>
      <c r="F127" s="84" t="s">
        <v>196</v>
      </c>
      <c r="G127" s="135"/>
      <c r="H127" s="91">
        <v>111</v>
      </c>
      <c r="I127" s="65">
        <v>0</v>
      </c>
      <c r="J127" s="65">
        <v>0</v>
      </c>
      <c r="K127" s="65">
        <v>94.8</v>
      </c>
      <c r="L127" s="65">
        <v>21.1</v>
      </c>
      <c r="M127" s="65">
        <v>105.4</v>
      </c>
      <c r="N127" s="65">
        <v>105.4</v>
      </c>
      <c r="O127" s="65">
        <v>0</v>
      </c>
      <c r="P127" s="65">
        <v>0</v>
      </c>
      <c r="Q127" s="65"/>
    </row>
    <row r="128" spans="1:17" ht="15" customHeight="1" x14ac:dyDescent="0.25">
      <c r="A128" s="125"/>
      <c r="B128" s="90"/>
      <c r="C128" s="119"/>
      <c r="D128" s="133"/>
      <c r="E128" s="130"/>
      <c r="F128" s="84" t="s">
        <v>196</v>
      </c>
      <c r="G128" s="135"/>
      <c r="H128" s="91">
        <v>119</v>
      </c>
      <c r="I128" s="65">
        <v>0</v>
      </c>
      <c r="J128" s="65">
        <v>0</v>
      </c>
      <c r="K128" s="65">
        <v>28.6</v>
      </c>
      <c r="L128" s="65">
        <v>6.4</v>
      </c>
      <c r="M128" s="65">
        <v>31.8</v>
      </c>
      <c r="N128" s="65">
        <v>31.8</v>
      </c>
      <c r="O128" s="65">
        <v>0</v>
      </c>
      <c r="P128" s="65">
        <v>0</v>
      </c>
      <c r="Q128" s="65"/>
    </row>
    <row r="129" spans="1:17" ht="54" customHeight="1" x14ac:dyDescent="0.25">
      <c r="A129" s="123">
        <v>21</v>
      </c>
      <c r="B129" s="127" t="s">
        <v>172</v>
      </c>
      <c r="C129" s="126" t="s">
        <v>257</v>
      </c>
      <c r="D129" s="88" t="s">
        <v>188</v>
      </c>
      <c r="E129" s="84" t="s">
        <v>200</v>
      </c>
      <c r="F129" s="84" t="s">
        <v>185</v>
      </c>
      <c r="G129" s="128" t="s">
        <v>258</v>
      </c>
      <c r="H129" s="91">
        <v>611</v>
      </c>
      <c r="I129" s="65">
        <v>0</v>
      </c>
      <c r="J129" s="65">
        <v>0</v>
      </c>
      <c r="K129" s="65">
        <v>1483.6</v>
      </c>
      <c r="L129" s="65">
        <v>989</v>
      </c>
      <c r="M129" s="65">
        <v>1483.6</v>
      </c>
      <c r="N129" s="65">
        <v>1483.6</v>
      </c>
      <c r="O129" s="65">
        <v>0</v>
      </c>
      <c r="P129" s="65">
        <v>0</v>
      </c>
      <c r="Q129" s="65"/>
    </row>
    <row r="130" spans="1:17" ht="21.75" customHeight="1" x14ac:dyDescent="0.25">
      <c r="A130" s="124"/>
      <c r="B130" s="127"/>
      <c r="C130" s="126"/>
      <c r="D130" s="131" t="s">
        <v>183</v>
      </c>
      <c r="E130" s="128" t="s">
        <v>184</v>
      </c>
      <c r="F130" s="84" t="s">
        <v>185</v>
      </c>
      <c r="G130" s="129"/>
      <c r="H130" s="91">
        <v>611</v>
      </c>
      <c r="I130" s="65">
        <v>0</v>
      </c>
      <c r="J130" s="65">
        <v>0</v>
      </c>
      <c r="K130" s="65">
        <v>384.5</v>
      </c>
      <c r="L130" s="65">
        <v>192.3</v>
      </c>
      <c r="M130" s="65">
        <v>384.5</v>
      </c>
      <c r="N130" s="65">
        <v>384.5</v>
      </c>
      <c r="O130" s="65">
        <v>0</v>
      </c>
      <c r="P130" s="65">
        <v>0</v>
      </c>
      <c r="Q130" s="65"/>
    </row>
    <row r="131" spans="1:17" ht="21.75" customHeight="1" x14ac:dyDescent="0.25">
      <c r="A131" s="124"/>
      <c r="B131" s="127"/>
      <c r="C131" s="126"/>
      <c r="D131" s="132"/>
      <c r="E131" s="129"/>
      <c r="F131" s="84" t="s">
        <v>187</v>
      </c>
      <c r="G131" s="129"/>
      <c r="H131" s="91">
        <v>611</v>
      </c>
      <c r="I131" s="65">
        <v>0</v>
      </c>
      <c r="J131" s="65">
        <v>0</v>
      </c>
      <c r="K131" s="65">
        <v>923.2</v>
      </c>
      <c r="L131" s="65">
        <v>461.6</v>
      </c>
      <c r="M131" s="65">
        <v>2005</v>
      </c>
      <c r="N131" s="65">
        <v>2005</v>
      </c>
      <c r="O131" s="65">
        <v>0</v>
      </c>
      <c r="P131" s="65">
        <v>0</v>
      </c>
      <c r="Q131" s="65"/>
    </row>
    <row r="132" spans="1:17" ht="21.75" customHeight="1" x14ac:dyDescent="0.25">
      <c r="A132" s="125"/>
      <c r="B132" s="127"/>
      <c r="C132" s="126"/>
      <c r="D132" s="133"/>
      <c r="E132" s="130"/>
      <c r="F132" s="84" t="s">
        <v>187</v>
      </c>
      <c r="G132" s="130"/>
      <c r="H132" s="91">
        <v>621</v>
      </c>
      <c r="I132" s="65">
        <v>0</v>
      </c>
      <c r="J132" s="65">
        <v>0</v>
      </c>
      <c r="K132" s="65">
        <v>1978.5</v>
      </c>
      <c r="L132" s="65">
        <v>989.2</v>
      </c>
      <c r="M132" s="65">
        <v>6479.1</v>
      </c>
      <c r="N132" s="65">
        <v>6479.1</v>
      </c>
      <c r="O132" s="65">
        <v>0</v>
      </c>
      <c r="P132" s="65">
        <v>0</v>
      </c>
      <c r="Q132" s="65"/>
    </row>
    <row r="133" spans="1:17" ht="51.75" customHeight="1" x14ac:dyDescent="0.25">
      <c r="A133" s="91">
        <v>22</v>
      </c>
      <c r="B133" s="91" t="s">
        <v>173</v>
      </c>
      <c r="C133" s="92" t="s">
        <v>255</v>
      </c>
      <c r="D133" s="88" t="s">
        <v>188</v>
      </c>
      <c r="E133" s="84" t="s">
        <v>200</v>
      </c>
      <c r="F133" s="82" t="s">
        <v>190</v>
      </c>
      <c r="G133" s="84" t="s">
        <v>256</v>
      </c>
      <c r="H133" s="91">
        <v>612</v>
      </c>
      <c r="I133" s="65">
        <v>0</v>
      </c>
      <c r="J133" s="65">
        <v>0</v>
      </c>
      <c r="K133" s="65">
        <v>2268.5</v>
      </c>
      <c r="L133" s="65">
        <v>2268.5</v>
      </c>
      <c r="M133" s="65">
        <v>2268.5</v>
      </c>
      <c r="N133" s="65">
        <v>2268.5</v>
      </c>
      <c r="O133" s="65">
        <v>0</v>
      </c>
      <c r="P133" s="65">
        <v>0</v>
      </c>
      <c r="Q133" s="65"/>
    </row>
    <row r="134" spans="1:17" ht="47.25" customHeight="1" x14ac:dyDescent="0.25">
      <c r="A134" s="89">
        <v>23</v>
      </c>
      <c r="B134" s="91" t="s">
        <v>221</v>
      </c>
      <c r="C134" s="92" t="s">
        <v>259</v>
      </c>
      <c r="D134" s="88" t="s">
        <v>143</v>
      </c>
      <c r="E134" s="84" t="s">
        <v>128</v>
      </c>
      <c r="F134" s="82" t="s">
        <v>161</v>
      </c>
      <c r="G134" s="84" t="s">
        <v>260</v>
      </c>
      <c r="H134" s="91">
        <v>244</v>
      </c>
      <c r="I134" s="65">
        <v>0</v>
      </c>
      <c r="J134" s="65">
        <v>0</v>
      </c>
      <c r="K134" s="65">
        <v>100</v>
      </c>
      <c r="L134" s="65">
        <v>0</v>
      </c>
      <c r="M134" s="65">
        <v>100</v>
      </c>
      <c r="N134" s="65">
        <v>100</v>
      </c>
      <c r="O134" s="65">
        <v>0</v>
      </c>
      <c r="P134" s="65">
        <v>0</v>
      </c>
      <c r="Q134" s="65"/>
    </row>
    <row r="135" spans="1:17" ht="21" customHeight="1" x14ac:dyDescent="0.25">
      <c r="A135" s="123">
        <v>24</v>
      </c>
      <c r="B135" s="123" t="s">
        <v>222</v>
      </c>
      <c r="C135" s="136" t="s">
        <v>150</v>
      </c>
      <c r="D135" s="136" t="s">
        <v>143</v>
      </c>
      <c r="E135" s="135" t="s">
        <v>128</v>
      </c>
      <c r="F135" s="135" t="s">
        <v>160</v>
      </c>
      <c r="G135" s="135" t="s">
        <v>153</v>
      </c>
      <c r="H135" s="68">
        <v>121</v>
      </c>
      <c r="I135" s="65">
        <v>7345.9</v>
      </c>
      <c r="J135" s="65">
        <v>7251.1</v>
      </c>
      <c r="K135" s="65">
        <v>8038.6</v>
      </c>
      <c r="L135" s="65">
        <v>3711.5</v>
      </c>
      <c r="M135" s="65">
        <v>7188.6</v>
      </c>
      <c r="N135" s="65">
        <v>7155.2</v>
      </c>
      <c r="O135" s="65">
        <v>8038.6</v>
      </c>
      <c r="P135" s="65">
        <v>8038.6</v>
      </c>
      <c r="Q135" s="64"/>
    </row>
    <row r="136" spans="1:17" ht="15.75" x14ac:dyDescent="0.25">
      <c r="A136" s="124"/>
      <c r="B136" s="124"/>
      <c r="C136" s="139"/>
      <c r="D136" s="139"/>
      <c r="E136" s="135"/>
      <c r="F136" s="135"/>
      <c r="G136" s="135"/>
      <c r="H136" s="68">
        <v>122</v>
      </c>
      <c r="I136" s="65">
        <v>16.3</v>
      </c>
      <c r="J136" s="65">
        <v>6.6</v>
      </c>
      <c r="K136" s="65">
        <v>16.3</v>
      </c>
      <c r="L136" s="65">
        <v>10.8</v>
      </c>
      <c r="M136" s="65">
        <v>17.5</v>
      </c>
      <c r="N136" s="65">
        <v>17.3</v>
      </c>
      <c r="O136" s="65">
        <v>16.3</v>
      </c>
      <c r="P136" s="65">
        <v>16.3</v>
      </c>
      <c r="Q136" s="64"/>
    </row>
    <row r="137" spans="1:17" ht="15.75" x14ac:dyDescent="0.25">
      <c r="A137" s="124"/>
      <c r="B137" s="124"/>
      <c r="C137" s="139"/>
      <c r="D137" s="139"/>
      <c r="E137" s="135"/>
      <c r="F137" s="135"/>
      <c r="G137" s="135"/>
      <c r="H137" s="68">
        <v>129</v>
      </c>
      <c r="I137" s="65">
        <v>2213.9</v>
      </c>
      <c r="J137" s="65">
        <v>2183.8000000000002</v>
      </c>
      <c r="K137" s="65">
        <v>2422.8000000000002</v>
      </c>
      <c r="L137" s="65">
        <v>1013.1</v>
      </c>
      <c r="M137" s="65">
        <v>2171.6</v>
      </c>
      <c r="N137" s="65">
        <v>2128.3000000000002</v>
      </c>
      <c r="O137" s="65">
        <v>2422.8000000000002</v>
      </c>
      <c r="P137" s="65">
        <v>2422.8000000000002</v>
      </c>
      <c r="Q137" s="64"/>
    </row>
    <row r="138" spans="1:17" ht="15.75" x14ac:dyDescent="0.25">
      <c r="A138" s="124"/>
      <c r="B138" s="124"/>
      <c r="C138" s="139"/>
      <c r="D138" s="139"/>
      <c r="E138" s="135"/>
      <c r="F138" s="135"/>
      <c r="G138" s="135"/>
      <c r="H138" s="68">
        <v>244</v>
      </c>
      <c r="I138" s="65">
        <v>1158.5999999999999</v>
      </c>
      <c r="J138" s="65">
        <v>957.9</v>
      </c>
      <c r="K138" s="65">
        <v>1218.5</v>
      </c>
      <c r="L138" s="65">
        <v>469.6</v>
      </c>
      <c r="M138" s="65">
        <v>818.5</v>
      </c>
      <c r="N138" s="65">
        <v>805.7</v>
      </c>
      <c r="O138" s="65">
        <v>1218.5</v>
      </c>
      <c r="P138" s="65">
        <v>1218.5</v>
      </c>
      <c r="Q138" s="64"/>
    </row>
    <row r="139" spans="1:17" ht="17.25" customHeight="1" x14ac:dyDescent="0.25">
      <c r="A139" s="124"/>
      <c r="B139" s="124"/>
      <c r="C139" s="139"/>
      <c r="D139" s="139"/>
      <c r="E139" s="135"/>
      <c r="F139" s="135"/>
      <c r="G139" s="135"/>
      <c r="H139" s="68">
        <v>321</v>
      </c>
      <c r="I139" s="65">
        <v>4</v>
      </c>
      <c r="J139" s="65">
        <v>4</v>
      </c>
      <c r="K139" s="65">
        <v>4</v>
      </c>
      <c r="L139" s="65">
        <v>0</v>
      </c>
      <c r="M139" s="65">
        <v>3.8</v>
      </c>
      <c r="N139" s="65">
        <v>3</v>
      </c>
      <c r="O139" s="65">
        <v>4</v>
      </c>
      <c r="P139" s="65">
        <v>4</v>
      </c>
      <c r="Q139" s="64"/>
    </row>
    <row r="140" spans="1:17" ht="17.25" customHeight="1" x14ac:dyDescent="0.25">
      <c r="A140" s="125"/>
      <c r="B140" s="125"/>
      <c r="C140" s="85"/>
      <c r="D140" s="85"/>
      <c r="E140" s="135"/>
      <c r="F140" s="135"/>
      <c r="G140" s="135"/>
      <c r="H140" s="68">
        <v>853</v>
      </c>
      <c r="I140" s="65">
        <v>0</v>
      </c>
      <c r="J140" s="65">
        <v>0</v>
      </c>
      <c r="K140" s="65">
        <v>0</v>
      </c>
      <c r="L140" s="65">
        <v>0</v>
      </c>
      <c r="M140" s="65">
        <v>0.2</v>
      </c>
      <c r="N140" s="65">
        <v>0.2</v>
      </c>
      <c r="O140" s="65">
        <v>0</v>
      </c>
      <c r="P140" s="65">
        <v>0</v>
      </c>
      <c r="Q140" s="64"/>
    </row>
    <row r="141" spans="1:17" ht="33" customHeight="1" x14ac:dyDescent="0.25">
      <c r="A141" s="123">
        <v>25</v>
      </c>
      <c r="B141" s="123" t="s">
        <v>238</v>
      </c>
      <c r="C141" s="136" t="s">
        <v>198</v>
      </c>
      <c r="D141" s="117" t="s">
        <v>143</v>
      </c>
      <c r="E141" s="135" t="s">
        <v>128</v>
      </c>
      <c r="F141" s="135" t="s">
        <v>161</v>
      </c>
      <c r="G141" s="135" t="s">
        <v>199</v>
      </c>
      <c r="H141" s="68">
        <v>121</v>
      </c>
      <c r="I141" s="65">
        <v>286.8</v>
      </c>
      <c r="J141" s="65">
        <v>281.2</v>
      </c>
      <c r="K141" s="65">
        <v>564.4</v>
      </c>
      <c r="L141" s="65">
        <v>196.3</v>
      </c>
      <c r="M141" s="65">
        <v>564</v>
      </c>
      <c r="N141" s="65">
        <v>564</v>
      </c>
      <c r="O141" s="65">
        <v>464.6</v>
      </c>
      <c r="P141" s="65">
        <v>464.6</v>
      </c>
      <c r="Q141" s="64"/>
    </row>
    <row r="142" spans="1:17" ht="33" customHeight="1" x14ac:dyDescent="0.25">
      <c r="A142" s="124"/>
      <c r="B142" s="124"/>
      <c r="C142" s="139"/>
      <c r="D142" s="118"/>
      <c r="E142" s="135"/>
      <c r="F142" s="135"/>
      <c r="G142" s="135"/>
      <c r="H142" s="68">
        <v>129</v>
      </c>
      <c r="I142" s="65">
        <v>86.6</v>
      </c>
      <c r="J142" s="65">
        <v>86.5</v>
      </c>
      <c r="K142" s="65">
        <v>170.5</v>
      </c>
      <c r="L142" s="65">
        <v>54.7</v>
      </c>
      <c r="M142" s="65">
        <v>167.8</v>
      </c>
      <c r="N142" s="65">
        <v>167.8</v>
      </c>
      <c r="O142" s="65">
        <v>140.30000000000001</v>
      </c>
      <c r="P142" s="65">
        <v>140.30000000000001</v>
      </c>
      <c r="Q142" s="64"/>
    </row>
    <row r="143" spans="1:17" ht="33" customHeight="1" x14ac:dyDescent="0.25">
      <c r="A143" s="125"/>
      <c r="B143" s="125"/>
      <c r="C143" s="137"/>
      <c r="D143" s="119"/>
      <c r="E143" s="135"/>
      <c r="F143" s="135"/>
      <c r="G143" s="135"/>
      <c r="H143" s="68">
        <v>244</v>
      </c>
      <c r="I143" s="65">
        <v>12</v>
      </c>
      <c r="J143" s="65">
        <v>12</v>
      </c>
      <c r="K143" s="65">
        <v>12</v>
      </c>
      <c r="L143" s="65">
        <v>0</v>
      </c>
      <c r="M143" s="65">
        <v>12</v>
      </c>
      <c r="N143" s="65">
        <v>12</v>
      </c>
      <c r="O143" s="65">
        <v>12</v>
      </c>
      <c r="P143" s="65">
        <v>12</v>
      </c>
      <c r="Q143" s="64"/>
    </row>
    <row r="144" spans="1:17" ht="20.25" customHeight="1" x14ac:dyDescent="0.25">
      <c r="A144" s="127">
        <v>26</v>
      </c>
      <c r="B144" s="127" t="s">
        <v>261</v>
      </c>
      <c r="C144" s="138" t="s">
        <v>179</v>
      </c>
      <c r="D144" s="138" t="s">
        <v>143</v>
      </c>
      <c r="E144" s="135" t="s">
        <v>128</v>
      </c>
      <c r="F144" s="135" t="s">
        <v>161</v>
      </c>
      <c r="G144" s="135" t="s">
        <v>151</v>
      </c>
      <c r="H144" s="91">
        <v>111</v>
      </c>
      <c r="I144" s="65">
        <v>8779.4</v>
      </c>
      <c r="J144" s="65">
        <v>8778.5</v>
      </c>
      <c r="K144" s="65">
        <v>10811.7</v>
      </c>
      <c r="L144" s="65">
        <v>4506</v>
      </c>
      <c r="M144" s="65">
        <v>10811.7</v>
      </c>
      <c r="N144" s="65">
        <v>10811.7</v>
      </c>
      <c r="O144" s="65">
        <v>10811.7</v>
      </c>
      <c r="P144" s="65">
        <v>10811.7</v>
      </c>
      <c r="Q144" s="64"/>
    </row>
    <row r="145" spans="1:17" ht="20.25" customHeight="1" x14ac:dyDescent="0.25">
      <c r="A145" s="127"/>
      <c r="B145" s="127"/>
      <c r="C145" s="138"/>
      <c r="D145" s="138"/>
      <c r="E145" s="135"/>
      <c r="F145" s="135"/>
      <c r="G145" s="135"/>
      <c r="H145" s="91">
        <v>112</v>
      </c>
      <c r="I145" s="65">
        <v>0</v>
      </c>
      <c r="J145" s="65">
        <v>0</v>
      </c>
      <c r="K145" s="65">
        <v>1</v>
      </c>
      <c r="L145" s="65">
        <v>0</v>
      </c>
      <c r="M145" s="65">
        <v>0</v>
      </c>
      <c r="N145" s="65">
        <v>0</v>
      </c>
      <c r="O145" s="65">
        <v>1</v>
      </c>
      <c r="P145" s="65">
        <v>1</v>
      </c>
      <c r="Q145" s="64"/>
    </row>
    <row r="146" spans="1:17" ht="18" customHeight="1" x14ac:dyDescent="0.25">
      <c r="A146" s="127"/>
      <c r="B146" s="127"/>
      <c r="C146" s="138"/>
      <c r="D146" s="138"/>
      <c r="E146" s="135"/>
      <c r="F146" s="135"/>
      <c r="G146" s="135"/>
      <c r="H146" s="91">
        <v>119</v>
      </c>
      <c r="I146" s="65">
        <v>2651.4</v>
      </c>
      <c r="J146" s="65">
        <v>2651.4</v>
      </c>
      <c r="K146" s="65">
        <v>3265.1</v>
      </c>
      <c r="L146" s="65">
        <v>1471</v>
      </c>
      <c r="M146" s="65">
        <v>3265.1</v>
      </c>
      <c r="N146" s="65">
        <v>3265.1</v>
      </c>
      <c r="O146" s="65">
        <v>3265.1</v>
      </c>
      <c r="P146" s="65">
        <v>3265.1</v>
      </c>
      <c r="Q146" s="64"/>
    </row>
    <row r="147" spans="1:17" ht="23.25" customHeight="1" x14ac:dyDescent="0.25">
      <c r="A147" s="127"/>
      <c r="B147" s="127"/>
      <c r="C147" s="138"/>
      <c r="D147" s="138"/>
      <c r="E147" s="135"/>
      <c r="F147" s="135"/>
      <c r="G147" s="135"/>
      <c r="H147" s="91">
        <v>244</v>
      </c>
      <c r="I147" s="65">
        <v>1577.7</v>
      </c>
      <c r="J147" s="65">
        <v>1576.3</v>
      </c>
      <c r="K147" s="65">
        <v>1374.6</v>
      </c>
      <c r="L147" s="65">
        <v>1157.9000000000001</v>
      </c>
      <c r="M147" s="65">
        <v>1503.1</v>
      </c>
      <c r="N147" s="65">
        <v>1502.4</v>
      </c>
      <c r="O147" s="65">
        <v>1374.6</v>
      </c>
      <c r="P147" s="65">
        <v>1374.6</v>
      </c>
      <c r="Q147" s="64"/>
    </row>
    <row r="148" spans="1:17" ht="18" customHeight="1" x14ac:dyDescent="0.25">
      <c r="A148" s="127"/>
      <c r="B148" s="127"/>
      <c r="C148" s="138"/>
      <c r="D148" s="138"/>
      <c r="E148" s="135"/>
      <c r="F148" s="135"/>
      <c r="G148" s="135"/>
      <c r="H148" s="91">
        <v>852</v>
      </c>
      <c r="I148" s="65">
        <v>0.4</v>
      </c>
      <c r="J148" s="65">
        <v>0.4</v>
      </c>
      <c r="K148" s="65">
        <v>2.5</v>
      </c>
      <c r="L148" s="65">
        <v>0</v>
      </c>
      <c r="M148" s="65">
        <v>0</v>
      </c>
      <c r="N148" s="65">
        <v>0</v>
      </c>
      <c r="O148" s="65">
        <v>2.5</v>
      </c>
      <c r="P148" s="65">
        <v>2.5</v>
      </c>
      <c r="Q148" s="64"/>
    </row>
    <row r="149" spans="1:17" ht="15.75" x14ac:dyDescent="0.25">
      <c r="A149" s="69"/>
      <c r="B149" s="70"/>
      <c r="C149" s="71"/>
      <c r="D149" s="72"/>
      <c r="E149" s="73"/>
      <c r="F149" s="74"/>
      <c r="G149" s="75"/>
      <c r="H149" s="74"/>
      <c r="I149" s="74"/>
      <c r="J149" s="74"/>
      <c r="K149" s="74"/>
      <c r="L149" s="74"/>
      <c r="M149" s="74"/>
      <c r="N149" s="74"/>
      <c r="O149" s="74"/>
      <c r="P149" s="74"/>
      <c r="Q149" s="74"/>
    </row>
    <row r="150" spans="1:17" ht="15.75" x14ac:dyDescent="0.25">
      <c r="A150" s="69"/>
      <c r="B150" s="70"/>
      <c r="C150" s="71"/>
      <c r="D150" s="72"/>
      <c r="E150" s="73"/>
      <c r="F150" s="74"/>
      <c r="G150" s="75"/>
      <c r="H150" s="74"/>
      <c r="I150" s="74"/>
      <c r="J150" s="74"/>
      <c r="K150" s="74"/>
      <c r="L150" s="74"/>
      <c r="M150" s="74"/>
      <c r="N150" s="74"/>
      <c r="O150" s="74"/>
      <c r="P150" s="74"/>
      <c r="Q150" s="74"/>
    </row>
    <row r="151" spans="1:17" ht="18.75" x14ac:dyDescent="0.3">
      <c r="A151" s="38" t="s">
        <v>223</v>
      </c>
      <c r="B151" s="38"/>
      <c r="C151" s="39"/>
      <c r="D151" s="38"/>
      <c r="E151" s="38"/>
      <c r="F151" s="38"/>
      <c r="G151" s="38"/>
      <c r="H151" s="38"/>
      <c r="I151" s="31"/>
      <c r="J151" s="31"/>
      <c r="K151" s="31"/>
      <c r="L151" s="31"/>
      <c r="M151" s="31"/>
      <c r="N151" s="31"/>
      <c r="O151" s="40"/>
      <c r="P151" s="31"/>
      <c r="Q151" s="40" t="s">
        <v>224</v>
      </c>
    </row>
    <row r="152" spans="1:17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5" spans="1:17" x14ac:dyDescent="0.25">
      <c r="A155" s="115" t="s">
        <v>225</v>
      </c>
      <c r="B155" s="115"/>
    </row>
    <row r="156" spans="1:17" x14ac:dyDescent="0.25">
      <c r="A156" s="80" t="s">
        <v>228</v>
      </c>
      <c r="B156" s="80"/>
    </row>
    <row r="158" spans="1:17" x14ac:dyDescent="0.25">
      <c r="A158" s="115"/>
      <c r="B158" s="115"/>
      <c r="C158" s="115"/>
    </row>
    <row r="159" spans="1:17" x14ac:dyDescent="0.25">
      <c r="A159" s="80"/>
      <c r="B159" s="80"/>
      <c r="C159" s="80"/>
    </row>
  </sheetData>
  <mergeCells count="136">
    <mergeCell ref="C101:C114"/>
    <mergeCell ref="E39:E43"/>
    <mergeCell ref="G39:G43"/>
    <mergeCell ref="G53:G54"/>
    <mergeCell ref="G95:G100"/>
    <mergeCell ref="G55:G58"/>
    <mergeCell ref="G59:G60"/>
    <mergeCell ref="G44:G48"/>
    <mergeCell ref="E44:E48"/>
    <mergeCell ref="G49:G52"/>
    <mergeCell ref="E49:E52"/>
    <mergeCell ref="D49:D52"/>
    <mergeCell ref="E86:E90"/>
    <mergeCell ref="D86:D90"/>
    <mergeCell ref="E106:E108"/>
    <mergeCell ref="D109:D112"/>
    <mergeCell ref="E109:E112"/>
    <mergeCell ref="D101:D105"/>
    <mergeCell ref="E101:E105"/>
    <mergeCell ref="E70:E73"/>
    <mergeCell ref="D91:D94"/>
    <mergeCell ref="G101:G114"/>
    <mergeCell ref="D106:D108"/>
    <mergeCell ref="E55:E58"/>
    <mergeCell ref="E95:E100"/>
    <mergeCell ref="D95:D100"/>
    <mergeCell ref="G82:G85"/>
    <mergeCell ref="G86:G90"/>
    <mergeCell ref="D113:D114"/>
    <mergeCell ref="E113:E114"/>
    <mergeCell ref="C31:C38"/>
    <mergeCell ref="A31:A38"/>
    <mergeCell ref="D53:D54"/>
    <mergeCell ref="D39:D43"/>
    <mergeCell ref="D44:D48"/>
    <mergeCell ref="B55:B81"/>
    <mergeCell ref="D82:D85"/>
    <mergeCell ref="E82:E85"/>
    <mergeCell ref="C82:C100"/>
    <mergeCell ref="B82:B100"/>
    <mergeCell ref="E74:E81"/>
    <mergeCell ref="D74:D81"/>
    <mergeCell ref="G74:G81"/>
    <mergeCell ref="C55:C81"/>
    <mergeCell ref="D63:D69"/>
    <mergeCell ref="E63:E69"/>
    <mergeCell ref="G63:G69"/>
    <mergeCell ref="G70:G71"/>
    <mergeCell ref="A27:A29"/>
    <mergeCell ref="B31:B38"/>
    <mergeCell ref="A39:A54"/>
    <mergeCell ref="A8:A13"/>
    <mergeCell ref="A14:A16"/>
    <mergeCell ref="B14:B16"/>
    <mergeCell ref="C14:C16"/>
    <mergeCell ref="B8:B13"/>
    <mergeCell ref="C8:C13"/>
    <mergeCell ref="B39:B54"/>
    <mergeCell ref="C27:C29"/>
    <mergeCell ref="B27:B29"/>
    <mergeCell ref="C39:C54"/>
    <mergeCell ref="N1:Q1"/>
    <mergeCell ref="Q3:Q6"/>
    <mergeCell ref="I4:J5"/>
    <mergeCell ref="O4:P5"/>
    <mergeCell ref="E5:E6"/>
    <mergeCell ref="F5:F6"/>
    <mergeCell ref="G5:G6"/>
    <mergeCell ref="H5:H6"/>
    <mergeCell ref="K5:L5"/>
    <mergeCell ref="M5:N5"/>
    <mergeCell ref="K4:N4"/>
    <mergeCell ref="B1:L1"/>
    <mergeCell ref="A2:Q2"/>
    <mergeCell ref="E3:H4"/>
    <mergeCell ref="I3:P3"/>
    <mergeCell ref="A3:A6"/>
    <mergeCell ref="D3:D6"/>
    <mergeCell ref="B3:B6"/>
    <mergeCell ref="C3:C6"/>
    <mergeCell ref="A158:C158"/>
    <mergeCell ref="G144:G148"/>
    <mergeCell ref="D144:D148"/>
    <mergeCell ref="D135:D139"/>
    <mergeCell ref="E144:E148"/>
    <mergeCell ref="F144:F148"/>
    <mergeCell ref="B144:B148"/>
    <mergeCell ref="C144:C148"/>
    <mergeCell ref="C135:C139"/>
    <mergeCell ref="G141:G143"/>
    <mergeCell ref="B141:B143"/>
    <mergeCell ref="A141:A143"/>
    <mergeCell ref="E141:E143"/>
    <mergeCell ref="A144:A148"/>
    <mergeCell ref="E135:E140"/>
    <mergeCell ref="F135:F140"/>
    <mergeCell ref="G135:G140"/>
    <mergeCell ref="B135:B140"/>
    <mergeCell ref="A135:A140"/>
    <mergeCell ref="C141:C143"/>
    <mergeCell ref="D141:D143"/>
    <mergeCell ref="A155:B155"/>
    <mergeCell ref="F141:F143"/>
    <mergeCell ref="D59:D60"/>
    <mergeCell ref="E59:E60"/>
    <mergeCell ref="G61:G62"/>
    <mergeCell ref="D61:D62"/>
    <mergeCell ref="E61:E62"/>
    <mergeCell ref="F61:F62"/>
    <mergeCell ref="D55:D58"/>
    <mergeCell ref="G72:G73"/>
    <mergeCell ref="D70:D73"/>
    <mergeCell ref="A55:A81"/>
    <mergeCell ref="A82:A100"/>
    <mergeCell ref="A115:A128"/>
    <mergeCell ref="A129:A132"/>
    <mergeCell ref="C129:C132"/>
    <mergeCell ref="B129:B132"/>
    <mergeCell ref="G129:G132"/>
    <mergeCell ref="D130:D132"/>
    <mergeCell ref="E130:E132"/>
    <mergeCell ref="D123:D126"/>
    <mergeCell ref="E123:E126"/>
    <mergeCell ref="B115:B126"/>
    <mergeCell ref="D115:D119"/>
    <mergeCell ref="E115:E119"/>
    <mergeCell ref="E120:E122"/>
    <mergeCell ref="D120:D122"/>
    <mergeCell ref="G115:G128"/>
    <mergeCell ref="E127:E128"/>
    <mergeCell ref="D127:D128"/>
    <mergeCell ref="B101:B114"/>
    <mergeCell ref="C115:C128"/>
    <mergeCell ref="A101:A114"/>
    <mergeCell ref="E91:E94"/>
    <mergeCell ref="G91:G94"/>
  </mergeCells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2"/>
  <sheetViews>
    <sheetView workbookViewId="0">
      <selection activeCell="Q11" sqref="Q11"/>
    </sheetView>
  </sheetViews>
  <sheetFormatPr defaultColWidth="8.85546875" defaultRowHeight="15" x14ac:dyDescent="0.25"/>
  <cols>
    <col min="1" max="1" width="6" style="32" customWidth="1"/>
    <col min="2" max="2" width="28.5703125" style="32" customWidth="1"/>
    <col min="3" max="3" width="35.28515625" style="32" customWidth="1"/>
    <col min="4" max="4" width="32.7109375" style="32" customWidth="1"/>
    <col min="5" max="5" width="12.140625" style="32" customWidth="1"/>
    <col min="6" max="6" width="11.7109375" style="32" customWidth="1"/>
    <col min="7" max="7" width="10.85546875" style="32" customWidth="1"/>
    <col min="8" max="8" width="9.5703125" style="32" bestFit="1" customWidth="1"/>
    <col min="9" max="9" width="11.7109375" style="32" customWidth="1"/>
    <col min="10" max="10" width="11.5703125" style="32" customWidth="1"/>
    <col min="11" max="11" width="9.28515625" style="32" bestFit="1" customWidth="1"/>
    <col min="12" max="12" width="9.42578125" style="32" bestFit="1" customWidth="1"/>
    <col min="13" max="13" width="12.42578125" style="32" customWidth="1"/>
    <col min="14" max="16384" width="8.85546875" style="32"/>
  </cols>
  <sheetData>
    <row r="1" spans="1:13" ht="15.75" x14ac:dyDescent="0.25">
      <c r="A1" s="31"/>
      <c r="B1" s="31"/>
      <c r="C1" s="31"/>
      <c r="D1" s="31"/>
      <c r="E1" s="31"/>
      <c r="F1" s="31"/>
      <c r="G1" s="31"/>
      <c r="H1" s="31"/>
      <c r="I1" s="31"/>
      <c r="J1" s="94" t="s">
        <v>45</v>
      </c>
      <c r="K1" s="94"/>
      <c r="L1" s="94"/>
      <c r="M1" s="94"/>
    </row>
    <row r="2" spans="1:13" ht="69" customHeight="1" x14ac:dyDescent="0.25">
      <c r="A2" s="31"/>
      <c r="B2" s="110" t="s">
        <v>272</v>
      </c>
      <c r="C2" s="110"/>
      <c r="D2" s="110"/>
      <c r="E2" s="110"/>
      <c r="F2" s="110"/>
      <c r="G2" s="110"/>
      <c r="H2" s="110"/>
      <c r="I2" s="110"/>
      <c r="J2" s="156" t="s">
        <v>46</v>
      </c>
      <c r="K2" s="156"/>
      <c r="L2" s="156"/>
      <c r="M2" s="156"/>
    </row>
    <row r="3" spans="1:13" ht="33" customHeight="1" x14ac:dyDescent="0.3">
      <c r="A3" s="143" t="s">
        <v>44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47.25" customHeight="1" x14ac:dyDescent="0.25">
      <c r="A4" s="157" t="s">
        <v>0</v>
      </c>
      <c r="B4" s="151" t="s">
        <v>32</v>
      </c>
      <c r="C4" s="157" t="s">
        <v>33</v>
      </c>
      <c r="D4" s="151" t="s">
        <v>34</v>
      </c>
      <c r="E4" s="159" t="s">
        <v>4</v>
      </c>
      <c r="F4" s="160"/>
      <c r="G4" s="161" t="s">
        <v>5</v>
      </c>
      <c r="H4" s="175"/>
      <c r="I4" s="175"/>
      <c r="J4" s="162"/>
      <c r="K4" s="159" t="s">
        <v>6</v>
      </c>
      <c r="L4" s="160"/>
      <c r="M4" s="157" t="s">
        <v>22</v>
      </c>
    </row>
    <row r="5" spans="1:13" ht="21.75" customHeight="1" x14ac:dyDescent="0.25">
      <c r="A5" s="157"/>
      <c r="B5" s="151"/>
      <c r="C5" s="157"/>
      <c r="D5" s="151"/>
      <c r="E5" s="159"/>
      <c r="F5" s="160"/>
      <c r="G5" s="163" t="s">
        <v>8</v>
      </c>
      <c r="H5" s="164"/>
      <c r="I5" s="169" t="s">
        <v>9</v>
      </c>
      <c r="J5" s="170"/>
      <c r="K5" s="159"/>
      <c r="L5" s="160"/>
      <c r="M5" s="157"/>
    </row>
    <row r="6" spans="1:13" x14ac:dyDescent="0.25">
      <c r="A6" s="157"/>
      <c r="B6" s="151"/>
      <c r="C6" s="157"/>
      <c r="D6" s="151"/>
      <c r="E6" s="159"/>
      <c r="F6" s="160"/>
      <c r="G6" s="165"/>
      <c r="H6" s="166"/>
      <c r="I6" s="171"/>
      <c r="J6" s="172"/>
      <c r="K6" s="159"/>
      <c r="L6" s="160"/>
      <c r="M6" s="157"/>
    </row>
    <row r="7" spans="1:13" x14ac:dyDescent="0.25">
      <c r="A7" s="157"/>
      <c r="B7" s="151"/>
      <c r="C7" s="157"/>
      <c r="D7" s="151"/>
      <c r="E7" s="161"/>
      <c r="F7" s="162"/>
      <c r="G7" s="167"/>
      <c r="H7" s="168"/>
      <c r="I7" s="173"/>
      <c r="J7" s="174"/>
      <c r="K7" s="161"/>
      <c r="L7" s="162"/>
      <c r="M7" s="158"/>
    </row>
    <row r="8" spans="1:13" ht="15" customHeight="1" x14ac:dyDescent="0.25">
      <c r="A8" s="158"/>
      <c r="B8" s="152"/>
      <c r="C8" s="158"/>
      <c r="D8" s="152"/>
      <c r="E8" s="33" t="s">
        <v>10</v>
      </c>
      <c r="F8" s="33" t="s">
        <v>11</v>
      </c>
      <c r="G8" s="33" t="s">
        <v>10</v>
      </c>
      <c r="H8" s="33" t="s">
        <v>11</v>
      </c>
      <c r="I8" s="33" t="s">
        <v>10</v>
      </c>
      <c r="J8" s="33" t="s">
        <v>11</v>
      </c>
      <c r="K8" s="33" t="s">
        <v>12</v>
      </c>
      <c r="L8" s="33" t="s">
        <v>13</v>
      </c>
      <c r="M8" s="34"/>
    </row>
    <row r="9" spans="1:13" x14ac:dyDescent="0.25">
      <c r="A9" s="35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  <c r="H9" s="35">
        <v>8</v>
      </c>
      <c r="I9" s="35">
        <v>9</v>
      </c>
      <c r="J9" s="35">
        <v>10</v>
      </c>
      <c r="K9" s="35">
        <v>11</v>
      </c>
      <c r="L9" s="35">
        <v>12</v>
      </c>
      <c r="M9" s="35">
        <v>13</v>
      </c>
    </row>
    <row r="10" spans="1:13" ht="21" customHeight="1" x14ac:dyDescent="0.25">
      <c r="A10" s="150">
        <v>1</v>
      </c>
      <c r="B10" s="144" t="s">
        <v>27</v>
      </c>
      <c r="C10" s="144" t="s">
        <v>155</v>
      </c>
      <c r="D10" s="34" t="s">
        <v>35</v>
      </c>
      <c r="E10" s="36">
        <f t="shared" ref="E10:F10" si="0">E12+E13+E14+E15</f>
        <v>122835.59999999999</v>
      </c>
      <c r="F10" s="36">
        <f t="shared" si="0"/>
        <v>121511.9</v>
      </c>
      <c r="G10" s="36">
        <f>G12+G13+G14+G15</f>
        <v>147029.4</v>
      </c>
      <c r="H10" s="36">
        <f t="shared" ref="H10:L10" si="1">H12+H13+H14+H15</f>
        <v>69337.600000000006</v>
      </c>
      <c r="I10" s="36">
        <f t="shared" si="1"/>
        <v>191193.69999999998</v>
      </c>
      <c r="J10" s="36">
        <f t="shared" si="1"/>
        <v>190856.2</v>
      </c>
      <c r="K10" s="36">
        <f t="shared" si="1"/>
        <v>76790.299999999988</v>
      </c>
      <c r="L10" s="36">
        <f t="shared" si="1"/>
        <v>76790.299999999988</v>
      </c>
      <c r="M10" s="34"/>
    </row>
    <row r="11" spans="1:13" x14ac:dyDescent="0.25">
      <c r="A11" s="151"/>
      <c r="B11" s="145"/>
      <c r="C11" s="145"/>
      <c r="D11" s="34" t="s">
        <v>36</v>
      </c>
      <c r="E11" s="36"/>
      <c r="F11" s="36"/>
      <c r="G11" s="36"/>
      <c r="H11" s="36"/>
      <c r="I11" s="36"/>
      <c r="J11" s="36"/>
      <c r="K11" s="36"/>
      <c r="L11" s="36"/>
      <c r="M11" s="34"/>
    </row>
    <row r="12" spans="1:13" x14ac:dyDescent="0.25">
      <c r="A12" s="151"/>
      <c r="B12" s="145"/>
      <c r="C12" s="145"/>
      <c r="D12" s="34" t="s">
        <v>37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4"/>
    </row>
    <row r="13" spans="1:13" x14ac:dyDescent="0.25">
      <c r="A13" s="151"/>
      <c r="B13" s="145"/>
      <c r="C13" s="145"/>
      <c r="D13" s="34" t="s">
        <v>38</v>
      </c>
      <c r="E13" s="36">
        <f t="shared" ref="E13:F13" si="2">E19+E31</f>
        <v>33627.699999999997</v>
      </c>
      <c r="F13" s="36">
        <f t="shared" si="2"/>
        <v>33627.699999999997</v>
      </c>
      <c r="G13" s="36">
        <f>G19+G31</f>
        <v>64332</v>
      </c>
      <c r="H13" s="36">
        <f t="shared" ref="H13:L13" si="3">H19+H31</f>
        <v>29402.799999999999</v>
      </c>
      <c r="I13" s="36">
        <f t="shared" si="3"/>
        <v>47859.9</v>
      </c>
      <c r="J13" s="36">
        <f t="shared" si="3"/>
        <v>47768.7</v>
      </c>
      <c r="K13" s="36">
        <f>K19+K31</f>
        <v>10125.4</v>
      </c>
      <c r="L13" s="36">
        <f t="shared" si="3"/>
        <v>10125.4</v>
      </c>
      <c r="M13" s="34"/>
    </row>
    <row r="14" spans="1:13" x14ac:dyDescent="0.25">
      <c r="A14" s="151"/>
      <c r="B14" s="145"/>
      <c r="C14" s="145"/>
      <c r="D14" s="34" t="s">
        <v>39</v>
      </c>
      <c r="E14" s="36">
        <f t="shared" ref="E14:F14" si="4">E32+E26+E20</f>
        <v>89207.9</v>
      </c>
      <c r="F14" s="36">
        <f t="shared" si="4"/>
        <v>87884.2</v>
      </c>
      <c r="G14" s="36">
        <f>G32+G26+G20</f>
        <v>82697.399999999994</v>
      </c>
      <c r="H14" s="36">
        <f>H32+H26+H20</f>
        <v>39934.800000000003</v>
      </c>
      <c r="I14" s="36">
        <f t="shared" ref="I14:J14" si="5">I32+I26+I20</f>
        <v>143333.79999999999</v>
      </c>
      <c r="J14" s="36">
        <f t="shared" si="5"/>
        <v>143087.5</v>
      </c>
      <c r="K14" s="36">
        <f>K20+K26+K32</f>
        <v>66664.899999999994</v>
      </c>
      <c r="L14" s="36">
        <f>L20+L26+L32</f>
        <v>66664.899999999994</v>
      </c>
      <c r="M14" s="34"/>
    </row>
    <row r="15" spans="1:13" x14ac:dyDescent="0.25">
      <c r="A15" s="152"/>
      <c r="B15" s="146"/>
      <c r="C15" s="146"/>
      <c r="D15" s="34" t="s">
        <v>40</v>
      </c>
      <c r="E15" s="36"/>
      <c r="F15" s="36"/>
      <c r="G15" s="36"/>
      <c r="H15" s="36"/>
      <c r="I15" s="36"/>
      <c r="J15" s="36"/>
      <c r="K15" s="36"/>
      <c r="L15" s="36"/>
      <c r="M15" s="34"/>
    </row>
    <row r="16" spans="1:13" ht="20.25" customHeight="1" x14ac:dyDescent="0.25">
      <c r="A16" s="150">
        <v>2</v>
      </c>
      <c r="B16" s="153" t="s">
        <v>41</v>
      </c>
      <c r="C16" s="147" t="s">
        <v>163</v>
      </c>
      <c r="D16" s="37" t="s">
        <v>35</v>
      </c>
      <c r="E16" s="36">
        <f t="shared" ref="E16:F16" si="6">E17+E18+E19+E20+E21</f>
        <v>79053.600000000006</v>
      </c>
      <c r="F16" s="36">
        <f t="shared" si="6"/>
        <v>78117.400000000009</v>
      </c>
      <c r="G16" s="36">
        <f>G17+G18+G19+G20+G21</f>
        <v>74397.600000000006</v>
      </c>
      <c r="H16" s="36">
        <f>H17+H18+H19+H20+H21</f>
        <v>37165.1</v>
      </c>
      <c r="I16" s="36">
        <f t="shared" ref="I16:L16" si="7">I17+I18+I19+I20+I21</f>
        <v>96195.1</v>
      </c>
      <c r="J16" s="36">
        <f t="shared" si="7"/>
        <v>95975.1</v>
      </c>
      <c r="K16" s="36">
        <f t="shared" si="7"/>
        <v>48968.3</v>
      </c>
      <c r="L16" s="36">
        <f t="shared" si="7"/>
        <v>48968.3</v>
      </c>
      <c r="M16" s="34"/>
    </row>
    <row r="17" spans="1:13" x14ac:dyDescent="0.25">
      <c r="A17" s="151"/>
      <c r="B17" s="154"/>
      <c r="C17" s="148"/>
      <c r="D17" s="34" t="s">
        <v>36</v>
      </c>
      <c r="E17" s="36"/>
      <c r="F17" s="36"/>
      <c r="G17" s="36"/>
      <c r="H17" s="36"/>
      <c r="I17" s="36"/>
      <c r="J17" s="36"/>
      <c r="K17" s="36"/>
      <c r="L17" s="36"/>
      <c r="M17" s="34"/>
    </row>
    <row r="18" spans="1:13" x14ac:dyDescent="0.25">
      <c r="A18" s="151"/>
      <c r="B18" s="154"/>
      <c r="C18" s="148"/>
      <c r="D18" s="34" t="s">
        <v>37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/>
      <c r="L18" s="36"/>
      <c r="M18" s="34"/>
    </row>
    <row r="19" spans="1:13" x14ac:dyDescent="0.25">
      <c r="A19" s="151"/>
      <c r="B19" s="154"/>
      <c r="C19" s="148"/>
      <c r="D19" s="34" t="s">
        <v>38</v>
      </c>
      <c r="E19" s="36">
        <v>14028.6</v>
      </c>
      <c r="F19" s="36">
        <v>14028.6</v>
      </c>
      <c r="G19" s="36">
        <v>19752.099999999999</v>
      </c>
      <c r="H19" s="36">
        <v>9821.7999999999993</v>
      </c>
      <c r="I19" s="36">
        <v>21236</v>
      </c>
      <c r="J19" s="36">
        <v>21236</v>
      </c>
      <c r="K19" s="36">
        <v>10125.4</v>
      </c>
      <c r="L19" s="36">
        <v>10125.4</v>
      </c>
      <c r="M19" s="34"/>
    </row>
    <row r="20" spans="1:13" x14ac:dyDescent="0.25">
      <c r="A20" s="151"/>
      <c r="B20" s="154"/>
      <c r="C20" s="148"/>
      <c r="D20" s="34" t="s">
        <v>39</v>
      </c>
      <c r="E20" s="36">
        <v>65025</v>
      </c>
      <c r="F20" s="36">
        <v>64088.800000000003</v>
      </c>
      <c r="G20" s="36">
        <v>54645.5</v>
      </c>
      <c r="H20" s="36">
        <v>27343.3</v>
      </c>
      <c r="I20" s="36">
        <v>74959.100000000006</v>
      </c>
      <c r="J20" s="36">
        <v>74739.100000000006</v>
      </c>
      <c r="K20" s="36">
        <v>38842.9</v>
      </c>
      <c r="L20" s="36">
        <v>38842.9</v>
      </c>
      <c r="M20" s="34"/>
    </row>
    <row r="21" spans="1:13" ht="15.75" customHeight="1" x14ac:dyDescent="0.25">
      <c r="A21" s="152"/>
      <c r="B21" s="155"/>
      <c r="C21" s="149"/>
      <c r="D21" s="34" t="s">
        <v>40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4"/>
    </row>
    <row r="22" spans="1:13" x14ac:dyDescent="0.25">
      <c r="A22" s="150">
        <v>3</v>
      </c>
      <c r="B22" s="153" t="s">
        <v>102</v>
      </c>
      <c r="C22" s="144" t="s">
        <v>159</v>
      </c>
      <c r="D22" s="34" t="s">
        <v>35</v>
      </c>
      <c r="E22" s="36">
        <f t="shared" ref="E22:F22" si="8">E26</f>
        <v>50</v>
      </c>
      <c r="F22" s="36">
        <f t="shared" si="8"/>
        <v>5.8</v>
      </c>
      <c r="G22" s="36">
        <f>G26</f>
        <v>50</v>
      </c>
      <c r="H22" s="36">
        <f>H26</f>
        <v>0.4</v>
      </c>
      <c r="I22" s="36">
        <f t="shared" ref="I22:L22" si="9">I26</f>
        <v>50</v>
      </c>
      <c r="J22" s="36">
        <f t="shared" si="9"/>
        <v>23.7</v>
      </c>
      <c r="K22" s="36">
        <f t="shared" si="9"/>
        <v>50</v>
      </c>
      <c r="L22" s="36">
        <f t="shared" si="9"/>
        <v>50</v>
      </c>
      <c r="M22" s="34"/>
    </row>
    <row r="23" spans="1:13" x14ac:dyDescent="0.25">
      <c r="A23" s="151"/>
      <c r="B23" s="154"/>
      <c r="C23" s="145"/>
      <c r="D23" s="34" t="s">
        <v>36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4"/>
    </row>
    <row r="24" spans="1:13" x14ac:dyDescent="0.25">
      <c r="A24" s="151"/>
      <c r="B24" s="154"/>
      <c r="C24" s="145"/>
      <c r="D24" s="34" t="s">
        <v>37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4"/>
    </row>
    <row r="25" spans="1:13" x14ac:dyDescent="0.25">
      <c r="A25" s="151"/>
      <c r="B25" s="154"/>
      <c r="C25" s="145"/>
      <c r="D25" s="34" t="s">
        <v>38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4"/>
    </row>
    <row r="26" spans="1:13" x14ac:dyDescent="0.25">
      <c r="A26" s="151"/>
      <c r="B26" s="154"/>
      <c r="C26" s="145"/>
      <c r="D26" s="34" t="s">
        <v>39</v>
      </c>
      <c r="E26" s="36">
        <v>50</v>
      </c>
      <c r="F26" s="36">
        <v>5.8</v>
      </c>
      <c r="G26" s="36">
        <v>50</v>
      </c>
      <c r="H26" s="36">
        <v>0.4</v>
      </c>
      <c r="I26" s="36">
        <v>50</v>
      </c>
      <c r="J26" s="36">
        <v>23.7</v>
      </c>
      <c r="K26" s="36">
        <v>50</v>
      </c>
      <c r="L26" s="36">
        <v>50</v>
      </c>
      <c r="M26" s="34"/>
    </row>
    <row r="27" spans="1:13" x14ac:dyDescent="0.25">
      <c r="A27" s="152"/>
      <c r="B27" s="155"/>
      <c r="C27" s="146"/>
      <c r="D27" s="34" t="s">
        <v>40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/>
      <c r="M27" s="34"/>
    </row>
    <row r="28" spans="1:13" x14ac:dyDescent="0.25">
      <c r="A28" s="150">
        <v>4</v>
      </c>
      <c r="B28" s="153" t="s">
        <v>103</v>
      </c>
      <c r="C28" s="144" t="s">
        <v>162</v>
      </c>
      <c r="D28" s="34" t="s">
        <v>35</v>
      </c>
      <c r="E28" s="36">
        <f t="shared" ref="E28:F28" si="10">E30+E31+E32+E33</f>
        <v>43732</v>
      </c>
      <c r="F28" s="36">
        <f t="shared" si="10"/>
        <v>43388.7</v>
      </c>
      <c r="G28" s="36">
        <f>G30+G31+G32+G33</f>
        <v>72581.8</v>
      </c>
      <c r="H28" s="36">
        <f t="shared" ref="H28:L28" si="11">H30+H31+H32+H33</f>
        <v>32172.1</v>
      </c>
      <c r="I28" s="36">
        <f t="shared" si="11"/>
        <v>94948.6</v>
      </c>
      <c r="J28" s="36">
        <f t="shared" si="11"/>
        <v>94857.4</v>
      </c>
      <c r="K28" s="36">
        <f t="shared" si="11"/>
        <v>27772</v>
      </c>
      <c r="L28" s="36">
        <f t="shared" si="11"/>
        <v>27772</v>
      </c>
      <c r="M28" s="34"/>
    </row>
    <row r="29" spans="1:13" x14ac:dyDescent="0.25">
      <c r="A29" s="151"/>
      <c r="B29" s="154"/>
      <c r="C29" s="145"/>
      <c r="D29" s="34" t="s">
        <v>36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4"/>
    </row>
    <row r="30" spans="1:13" x14ac:dyDescent="0.25">
      <c r="A30" s="151"/>
      <c r="B30" s="154"/>
      <c r="C30" s="145"/>
      <c r="D30" s="34" t="s">
        <v>37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4"/>
    </row>
    <row r="31" spans="1:13" x14ac:dyDescent="0.25">
      <c r="A31" s="151"/>
      <c r="B31" s="154"/>
      <c r="C31" s="145"/>
      <c r="D31" s="34" t="s">
        <v>38</v>
      </c>
      <c r="E31" s="36">
        <v>19599.099999999999</v>
      </c>
      <c r="F31" s="36">
        <v>19599.099999999999</v>
      </c>
      <c r="G31" s="36">
        <v>44579.9</v>
      </c>
      <c r="H31" s="36">
        <v>19581</v>
      </c>
      <c r="I31" s="36">
        <v>26623.9</v>
      </c>
      <c r="J31" s="36">
        <v>26532.7</v>
      </c>
      <c r="K31" s="36">
        <v>0</v>
      </c>
      <c r="L31" s="36">
        <v>0</v>
      </c>
      <c r="M31" s="34"/>
    </row>
    <row r="32" spans="1:13" x14ac:dyDescent="0.25">
      <c r="A32" s="151"/>
      <c r="B32" s="154"/>
      <c r="C32" s="145"/>
      <c r="D32" s="34" t="s">
        <v>39</v>
      </c>
      <c r="E32" s="36">
        <v>24132.9</v>
      </c>
      <c r="F32" s="36">
        <v>23789.599999999999</v>
      </c>
      <c r="G32" s="36">
        <v>28001.9</v>
      </c>
      <c r="H32" s="36">
        <v>12591.1</v>
      </c>
      <c r="I32" s="36">
        <v>68324.7</v>
      </c>
      <c r="J32" s="36">
        <v>68324.7</v>
      </c>
      <c r="K32" s="36">
        <v>27772</v>
      </c>
      <c r="L32" s="36">
        <v>27772</v>
      </c>
      <c r="M32" s="34"/>
    </row>
    <row r="33" spans="1:15" x14ac:dyDescent="0.25">
      <c r="A33" s="152"/>
      <c r="B33" s="155"/>
      <c r="C33" s="146"/>
      <c r="D33" s="34" t="s">
        <v>40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4"/>
    </row>
    <row r="34" spans="1:15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5" x14ac:dyDescent="0.25">
      <c r="A35" s="79" t="s">
        <v>43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5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15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5" ht="18.75" x14ac:dyDescent="0.3">
      <c r="A38" s="38" t="s">
        <v>223</v>
      </c>
      <c r="B38" s="38"/>
      <c r="C38" s="39"/>
      <c r="D38" s="38"/>
      <c r="E38" s="38"/>
      <c r="F38" s="38"/>
      <c r="G38" s="38"/>
      <c r="H38" s="38"/>
      <c r="I38" s="31"/>
      <c r="J38" s="31"/>
      <c r="K38" s="31"/>
      <c r="L38" s="31"/>
      <c r="M38" s="40" t="s">
        <v>224</v>
      </c>
      <c r="N38" s="31"/>
      <c r="O38" s="40"/>
    </row>
    <row r="39" spans="1:15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1" spans="1:15" x14ac:dyDescent="0.25">
      <c r="A41" s="115" t="s">
        <v>225</v>
      </c>
      <c r="B41" s="115"/>
    </row>
    <row r="42" spans="1:15" x14ac:dyDescent="0.25">
      <c r="A42" s="79" t="s">
        <v>228</v>
      </c>
      <c r="B42" s="79"/>
    </row>
  </sheetData>
  <mergeCells count="27">
    <mergeCell ref="J2:M2"/>
    <mergeCell ref="J1:M1"/>
    <mergeCell ref="A22:A27"/>
    <mergeCell ref="B22:B27"/>
    <mergeCell ref="C22:C27"/>
    <mergeCell ref="M4:M7"/>
    <mergeCell ref="A4:A8"/>
    <mergeCell ref="E4:F7"/>
    <mergeCell ref="G5:H7"/>
    <mergeCell ref="I5:J7"/>
    <mergeCell ref="K4:L7"/>
    <mergeCell ref="G4:J4"/>
    <mergeCell ref="D4:D8"/>
    <mergeCell ref="C4:C8"/>
    <mergeCell ref="B4:B8"/>
    <mergeCell ref="B2:I2"/>
    <mergeCell ref="A41:B41"/>
    <mergeCell ref="A3:M3"/>
    <mergeCell ref="C10:C15"/>
    <mergeCell ref="C16:C21"/>
    <mergeCell ref="C28:C33"/>
    <mergeCell ref="A10:A15"/>
    <mergeCell ref="A16:A21"/>
    <mergeCell ref="A28:A33"/>
    <mergeCell ref="B10:B15"/>
    <mergeCell ref="B16:B21"/>
    <mergeCell ref="B28:B33"/>
  </mergeCells>
  <pageMargins left="0.7" right="0.7" top="0.75" bottom="0.75" header="0.3" footer="0.3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89"/>
  <sheetViews>
    <sheetView topLeftCell="A58" workbookViewId="0">
      <selection activeCell="F16" sqref="F16"/>
    </sheetView>
  </sheetViews>
  <sheetFormatPr defaultRowHeight="15" x14ac:dyDescent="0.25"/>
  <cols>
    <col min="1" max="1" width="5.5703125" customWidth="1"/>
    <col min="2" max="2" width="35.5703125" customWidth="1"/>
    <col min="3" max="3" width="16.7109375" customWidth="1"/>
    <col min="4" max="4" width="16.85546875" customWidth="1"/>
    <col min="5" max="5" width="14.7109375" customWidth="1"/>
    <col min="6" max="6" width="14.42578125" customWidth="1"/>
    <col min="7" max="7" width="14.140625" customWidth="1"/>
    <col min="8" max="8" width="14.7109375" customWidth="1"/>
    <col min="10" max="10" width="11.28515625" customWidth="1"/>
    <col min="12" max="12" width="17.42578125" customWidth="1"/>
    <col min="13" max="13" width="18.140625" customWidth="1"/>
  </cols>
  <sheetData>
    <row r="1" spans="1:16" ht="15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85" t="s">
        <v>77</v>
      </c>
      <c r="N1" s="185"/>
      <c r="O1" s="185"/>
      <c r="P1" s="185"/>
    </row>
    <row r="2" spans="1:16" ht="54.75" customHeight="1" x14ac:dyDescent="0.25">
      <c r="A2" s="4"/>
      <c r="B2" s="22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186" t="s">
        <v>46</v>
      </c>
      <c r="N2" s="186"/>
      <c r="O2" s="186"/>
      <c r="P2" s="186"/>
    </row>
    <row r="3" spans="1:16" ht="38.25" customHeight="1" x14ac:dyDescent="0.3">
      <c r="A3" s="193" t="s">
        <v>136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</row>
    <row r="4" spans="1:16" ht="18.75" x14ac:dyDescent="0.25">
      <c r="A4" s="13"/>
      <c r="B4" s="13"/>
      <c r="C4" s="13"/>
      <c r="D4" s="13"/>
      <c r="E4" s="195" t="s">
        <v>266</v>
      </c>
      <c r="F4" s="195"/>
      <c r="G4" s="195"/>
      <c r="H4" s="195"/>
      <c r="I4" s="195"/>
      <c r="J4" s="195"/>
      <c r="K4" s="195"/>
      <c r="L4" s="194"/>
      <c r="M4" s="194"/>
      <c r="N4" s="194"/>
      <c r="O4" s="194"/>
      <c r="P4" s="194"/>
    </row>
    <row r="5" spans="1:16" ht="15.75" x14ac:dyDescent="0.25">
      <c r="A5" s="12"/>
      <c r="B5" s="196" t="s">
        <v>83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</row>
    <row r="6" spans="1:16" ht="33" customHeight="1" x14ac:dyDescent="0.25">
      <c r="A6" s="180" t="s">
        <v>0</v>
      </c>
      <c r="B6" s="181" t="s">
        <v>99</v>
      </c>
      <c r="C6" s="181" t="s">
        <v>71</v>
      </c>
      <c r="D6" s="181" t="s">
        <v>100</v>
      </c>
      <c r="E6" s="181" t="s">
        <v>101</v>
      </c>
      <c r="F6" s="181"/>
      <c r="G6" s="190" t="s">
        <v>70</v>
      </c>
      <c r="H6" s="192"/>
      <c r="I6" s="190" t="s">
        <v>47</v>
      </c>
      <c r="J6" s="191"/>
      <c r="K6" s="192"/>
      <c r="L6" s="184" t="s">
        <v>48</v>
      </c>
      <c r="M6" s="184" t="s">
        <v>49</v>
      </c>
      <c r="N6" s="187" t="s">
        <v>50</v>
      </c>
      <c r="O6" s="188"/>
      <c r="P6" s="189"/>
    </row>
    <row r="7" spans="1:16" x14ac:dyDescent="0.25">
      <c r="A7" s="180"/>
      <c r="B7" s="182"/>
      <c r="C7" s="182"/>
      <c r="D7" s="182"/>
      <c r="E7" s="183" t="s">
        <v>51</v>
      </c>
      <c r="F7" s="183" t="s">
        <v>52</v>
      </c>
      <c r="G7" s="183" t="s">
        <v>51</v>
      </c>
      <c r="H7" s="183" t="s">
        <v>52</v>
      </c>
      <c r="I7" s="183" t="s">
        <v>35</v>
      </c>
      <c r="J7" s="183" t="s">
        <v>53</v>
      </c>
      <c r="K7" s="197" t="s">
        <v>54</v>
      </c>
      <c r="L7" s="184"/>
      <c r="M7" s="184"/>
      <c r="N7" s="187"/>
      <c r="O7" s="188"/>
      <c r="P7" s="189"/>
    </row>
    <row r="8" spans="1:16" x14ac:dyDescent="0.25">
      <c r="A8" s="180"/>
      <c r="B8" s="182"/>
      <c r="C8" s="182"/>
      <c r="D8" s="182"/>
      <c r="E8" s="184"/>
      <c r="F8" s="184"/>
      <c r="G8" s="184"/>
      <c r="H8" s="184"/>
      <c r="I8" s="184"/>
      <c r="J8" s="184"/>
      <c r="K8" s="198"/>
      <c r="L8" s="184"/>
      <c r="M8" s="184"/>
      <c r="N8" s="187"/>
      <c r="O8" s="188"/>
      <c r="P8" s="189"/>
    </row>
    <row r="9" spans="1:16" x14ac:dyDescent="0.25">
      <c r="A9" s="180"/>
      <c r="B9" s="182"/>
      <c r="C9" s="182"/>
      <c r="D9" s="182"/>
      <c r="E9" s="181"/>
      <c r="F9" s="181"/>
      <c r="G9" s="181"/>
      <c r="H9" s="181"/>
      <c r="I9" s="181"/>
      <c r="J9" s="181"/>
      <c r="K9" s="199"/>
      <c r="L9" s="181"/>
      <c r="M9" s="181"/>
      <c r="N9" s="190"/>
      <c r="O9" s="191"/>
      <c r="P9" s="192"/>
    </row>
    <row r="10" spans="1:16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7">
        <v>12</v>
      </c>
      <c r="M10" s="7">
        <v>13</v>
      </c>
      <c r="N10" s="177">
        <v>14</v>
      </c>
      <c r="O10" s="178"/>
      <c r="P10" s="179"/>
    </row>
    <row r="11" spans="1:16" x14ac:dyDescent="0.25">
      <c r="A11" s="5"/>
      <c r="B11" s="11" t="s">
        <v>55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5"/>
      <c r="B12" s="5" t="s">
        <v>56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25">
      <c r="A13" s="5"/>
      <c r="B13" s="5" t="s">
        <v>57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5"/>
      <c r="B14" s="5" t="s">
        <v>58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5"/>
      <c r="B15" s="5" t="s">
        <v>59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5"/>
      <c r="B16" s="5" t="s">
        <v>36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5"/>
      <c r="B17" s="5" t="s">
        <v>42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 t="s">
        <v>38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 t="s">
        <v>39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 t="s">
        <v>40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5"/>
      <c r="B21" s="5" t="s">
        <v>60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5"/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5"/>
      <c r="B23" s="5" t="s">
        <v>42</v>
      </c>
      <c r="C23" s="5"/>
      <c r="D23" s="5"/>
      <c r="E23" s="5"/>
      <c r="F23" s="5"/>
      <c r="G23" s="5" t="s">
        <v>72</v>
      </c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 t="s">
        <v>38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 t="s">
        <v>40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 t="s">
        <v>15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/>
      <c r="B28" s="5" t="s">
        <v>61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5"/>
      <c r="B29" s="5" t="s">
        <v>14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5">
      <c r="A30" s="5"/>
      <c r="B30" s="5" t="s">
        <v>62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/>
      <c r="B31" s="5" t="s">
        <v>36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/>
      <c r="B32" s="5" t="s">
        <v>42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5"/>
      <c r="B33" s="5" t="s">
        <v>38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5">
      <c r="A34" s="5"/>
      <c r="B34" s="5" t="s">
        <v>39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5">
      <c r="A35" s="5"/>
      <c r="B35" s="5" t="s">
        <v>40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5">
      <c r="A36" s="5"/>
      <c r="B36" s="5" t="s">
        <v>15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5">
      <c r="A37" s="5"/>
      <c r="B37" s="5" t="s">
        <v>63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5">
      <c r="A38" s="5"/>
      <c r="B38" s="5" t="s">
        <v>15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5"/>
      <c r="B39" s="5" t="s">
        <v>64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5">
      <c r="A40" s="5"/>
      <c r="B40" s="5" t="s">
        <v>15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5">
      <c r="A41" s="5"/>
      <c r="B41" s="5" t="s">
        <v>65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5">
      <c r="A42" s="5"/>
      <c r="B42" s="5" t="s">
        <v>36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5">
      <c r="A43" s="5"/>
      <c r="B43" s="5" t="s">
        <v>42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A44" s="5"/>
      <c r="B44" s="5" t="s">
        <v>38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5">
      <c r="A45" s="5"/>
      <c r="B45" s="5" t="s">
        <v>39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5">
      <c r="A46" s="5"/>
      <c r="B46" s="5" t="s">
        <v>40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5">
      <c r="A47" s="5"/>
      <c r="B47" s="5" t="s">
        <v>36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5">
      <c r="A48" s="5"/>
      <c r="B48" s="5" t="s">
        <v>56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5">
      <c r="A49" s="5"/>
      <c r="B49" s="5" t="s">
        <v>36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5">
      <c r="A50" s="5"/>
      <c r="B50" s="5" t="s">
        <v>42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5">
      <c r="A51" s="5"/>
      <c r="B51" s="5" t="s">
        <v>38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5">
      <c r="A52" s="5"/>
      <c r="B52" s="5" t="s">
        <v>39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5">
      <c r="A53" s="5"/>
      <c r="B53" s="5" t="s">
        <v>40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5"/>
      <c r="B54" s="5" t="s">
        <v>64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5">
      <c r="A55" s="5"/>
      <c r="B55" s="5" t="s">
        <v>14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5">
      <c r="A56" s="5"/>
      <c r="B56" s="5" t="s">
        <v>66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5">
      <c r="A57" s="5"/>
      <c r="B57" s="5" t="s">
        <v>14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x14ac:dyDescent="0.25">
      <c r="A58" s="5"/>
      <c r="B58" s="5" t="s">
        <v>67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x14ac:dyDescent="0.25">
      <c r="A59" s="5"/>
      <c r="B59" s="5" t="s">
        <v>36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x14ac:dyDescent="0.25">
      <c r="A60" s="5"/>
      <c r="B60" s="5" t="s">
        <v>42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x14ac:dyDescent="0.25">
      <c r="A61" s="5"/>
      <c r="B61" s="5" t="s">
        <v>38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25">
      <c r="A62" s="5"/>
      <c r="B62" s="5" t="s">
        <v>39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x14ac:dyDescent="0.25">
      <c r="A63" s="5"/>
      <c r="B63" s="5" t="s">
        <v>40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x14ac:dyDescent="0.25">
      <c r="A64" s="5"/>
      <c r="B64" s="5" t="s">
        <v>36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x14ac:dyDescent="0.25">
      <c r="A65" s="5"/>
      <c r="B65" s="5" t="s">
        <v>68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x14ac:dyDescent="0.25">
      <c r="A66" s="5"/>
      <c r="B66" s="5" t="s">
        <v>36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x14ac:dyDescent="0.25">
      <c r="A67" s="5"/>
      <c r="B67" s="5" t="s">
        <v>38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x14ac:dyDescent="0.25">
      <c r="A68" s="5"/>
      <c r="B68" s="5" t="s">
        <v>42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x14ac:dyDescent="0.25">
      <c r="A69" s="5"/>
      <c r="B69" s="5" t="s">
        <v>39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x14ac:dyDescent="0.25">
      <c r="A70" s="5"/>
      <c r="B70" s="5" t="s">
        <v>40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x14ac:dyDescent="0.25">
      <c r="A71" s="5"/>
      <c r="B71" s="5" t="s">
        <v>69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x14ac:dyDescent="0.25">
      <c r="A72" s="5"/>
      <c r="B72" s="5" t="s">
        <v>15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5">
      <c r="A74" s="1" t="s">
        <v>73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 t="s">
        <v>74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 t="s">
        <v>75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 t="s">
        <v>76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8.75" x14ac:dyDescent="0.3">
      <c r="A81" s="24" t="s">
        <v>223</v>
      </c>
      <c r="B81" s="24"/>
      <c r="C81" s="28"/>
      <c r="D81" s="24"/>
      <c r="E81" s="24"/>
      <c r="F81" s="24"/>
      <c r="G81" s="24"/>
      <c r="H81" s="24"/>
      <c r="I81" s="23"/>
      <c r="J81" s="23"/>
      <c r="K81" s="23"/>
      <c r="L81" s="23"/>
      <c r="M81" s="25"/>
      <c r="N81" s="4"/>
      <c r="O81" s="176" t="s">
        <v>224</v>
      </c>
      <c r="P81" s="176"/>
    </row>
    <row r="82" spans="1:1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8" spans="1:16" x14ac:dyDescent="0.25">
      <c r="A88" s="115" t="s">
        <v>225</v>
      </c>
      <c r="B88" s="115"/>
    </row>
    <row r="89" spans="1:16" x14ac:dyDescent="0.25">
      <c r="A89" s="76" t="s">
        <v>228</v>
      </c>
      <c r="B89" s="76"/>
    </row>
  </sheetData>
  <mergeCells count="26">
    <mergeCell ref="M1:P1"/>
    <mergeCell ref="M2:P2"/>
    <mergeCell ref="L6:L9"/>
    <mergeCell ref="M6:M9"/>
    <mergeCell ref="N6:P9"/>
    <mergeCell ref="A3:P3"/>
    <mergeCell ref="L4:P4"/>
    <mergeCell ref="E4:K4"/>
    <mergeCell ref="B5:P5"/>
    <mergeCell ref="G6:H6"/>
    <mergeCell ref="G7:G9"/>
    <mergeCell ref="I6:K6"/>
    <mergeCell ref="I7:I9"/>
    <mergeCell ref="J7:J9"/>
    <mergeCell ref="K7:K9"/>
    <mergeCell ref="A88:B88"/>
    <mergeCell ref="O81:P81"/>
    <mergeCell ref="N10:P10"/>
    <mergeCell ref="A6:A9"/>
    <mergeCell ref="B6:B9"/>
    <mergeCell ref="C6:C9"/>
    <mergeCell ref="D6:D9"/>
    <mergeCell ref="H7:H9"/>
    <mergeCell ref="E6:F6"/>
    <mergeCell ref="E7:E9"/>
    <mergeCell ref="F7:F9"/>
  </mergeCells>
  <pageMargins left="0.78740157480314965" right="0.78740157480314965" top="0.98425196850393704" bottom="0.59055118110236227" header="0" footer="0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1"/>
  <sheetViews>
    <sheetView topLeftCell="A13" workbookViewId="0">
      <selection activeCell="A21" sqref="A21"/>
    </sheetView>
  </sheetViews>
  <sheetFormatPr defaultRowHeight="15" x14ac:dyDescent="0.25"/>
  <cols>
    <col min="1" max="1" width="5" customWidth="1"/>
    <col min="2" max="2" width="45.42578125" customWidth="1"/>
    <col min="3" max="3" width="12.140625" customWidth="1"/>
    <col min="4" max="4" width="11.5703125" customWidth="1"/>
    <col min="5" max="5" width="10.85546875" customWidth="1"/>
    <col min="6" max="6" width="11.7109375" customWidth="1"/>
    <col min="7" max="7" width="9.7109375" customWidth="1"/>
    <col min="8" max="8" width="11.85546875" customWidth="1"/>
    <col min="9" max="9" width="12.7109375" customWidth="1"/>
    <col min="10" max="10" width="15.42578125" customWidth="1"/>
    <col min="11" max="11" width="24.28515625" customWidth="1"/>
  </cols>
  <sheetData>
    <row r="1" spans="1:16" ht="15.75" x14ac:dyDescent="0.25">
      <c r="A1" s="4"/>
      <c r="B1" s="4"/>
      <c r="C1" s="4"/>
      <c r="D1" s="4"/>
      <c r="E1" s="4"/>
      <c r="F1" s="4"/>
      <c r="G1" s="4"/>
      <c r="H1" s="21"/>
      <c r="I1" s="21"/>
      <c r="J1" s="14" t="s">
        <v>81</v>
      </c>
      <c r="K1" s="14"/>
    </row>
    <row r="2" spans="1:16" ht="61.5" customHeight="1" x14ac:dyDescent="0.25">
      <c r="A2" s="4"/>
      <c r="B2" s="22" t="s">
        <v>137</v>
      </c>
      <c r="C2" s="4"/>
      <c r="D2" s="4"/>
      <c r="E2" s="4"/>
      <c r="F2" s="4"/>
      <c r="G2" s="4"/>
      <c r="H2" s="20"/>
      <c r="I2" s="20"/>
      <c r="J2" s="186" t="s">
        <v>46</v>
      </c>
      <c r="K2" s="186"/>
      <c r="L2" s="2"/>
    </row>
    <row r="3" spans="1:16" ht="24.75" customHeight="1" x14ac:dyDescent="0.3">
      <c r="A3" s="193" t="s">
        <v>82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</row>
    <row r="4" spans="1:16" ht="12" customHeight="1" x14ac:dyDescent="0.25">
      <c r="A4" s="8"/>
      <c r="B4" s="8"/>
      <c r="C4" s="8"/>
      <c r="D4" s="8"/>
      <c r="E4" s="9"/>
      <c r="F4" s="9"/>
      <c r="G4" s="9"/>
      <c r="H4" s="9"/>
      <c r="I4" s="9"/>
      <c r="J4" s="9"/>
      <c r="K4" s="10" t="s">
        <v>83</v>
      </c>
    </row>
    <row r="5" spans="1:16" ht="46.5" customHeight="1" x14ac:dyDescent="0.25">
      <c r="A5" s="202" t="s">
        <v>0</v>
      </c>
      <c r="B5" s="202" t="s">
        <v>78</v>
      </c>
      <c r="C5" s="205" t="s">
        <v>4</v>
      </c>
      <c r="D5" s="206"/>
      <c r="E5" s="200" t="s">
        <v>5</v>
      </c>
      <c r="F5" s="209"/>
      <c r="G5" s="209"/>
      <c r="H5" s="201"/>
      <c r="I5" s="200" t="s">
        <v>6</v>
      </c>
      <c r="J5" s="201"/>
      <c r="K5" s="202" t="s">
        <v>79</v>
      </c>
    </row>
    <row r="6" spans="1:16" ht="27.75" customHeight="1" x14ac:dyDescent="0.25">
      <c r="A6" s="203"/>
      <c r="B6" s="203"/>
      <c r="C6" s="207"/>
      <c r="D6" s="208"/>
      <c r="E6" s="200" t="s">
        <v>8</v>
      </c>
      <c r="F6" s="201"/>
      <c r="G6" s="200" t="s">
        <v>9</v>
      </c>
      <c r="H6" s="201"/>
      <c r="I6" s="15" t="s">
        <v>12</v>
      </c>
      <c r="J6" s="15" t="s">
        <v>13</v>
      </c>
      <c r="K6" s="203"/>
    </row>
    <row r="7" spans="1:16" ht="15.75" x14ac:dyDescent="0.25">
      <c r="A7" s="204"/>
      <c r="B7" s="204"/>
      <c r="C7" s="15" t="s">
        <v>10</v>
      </c>
      <c r="D7" s="15" t="s">
        <v>11</v>
      </c>
      <c r="E7" s="15" t="s">
        <v>10</v>
      </c>
      <c r="F7" s="15" t="s">
        <v>11</v>
      </c>
      <c r="G7" s="15" t="s">
        <v>10</v>
      </c>
      <c r="H7" s="15" t="s">
        <v>11</v>
      </c>
      <c r="I7" s="15" t="s">
        <v>10</v>
      </c>
      <c r="J7" s="15" t="s">
        <v>11</v>
      </c>
      <c r="K7" s="204"/>
    </row>
    <row r="8" spans="1:16" ht="15.75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</row>
    <row r="9" spans="1:16" ht="95.25" customHeight="1" x14ac:dyDescent="0.25">
      <c r="A9" s="16">
        <v>1</v>
      </c>
      <c r="B9" s="17" t="s">
        <v>135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16"/>
    </row>
    <row r="10" spans="1:16" ht="84.75" customHeight="1" x14ac:dyDescent="0.25">
      <c r="A10" s="16">
        <v>2</v>
      </c>
      <c r="B10" s="18" t="s">
        <v>120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16"/>
    </row>
    <row r="11" spans="1:16" ht="37.5" customHeight="1" x14ac:dyDescent="0.25">
      <c r="A11" s="16">
        <v>3</v>
      </c>
      <c r="B11" s="18" t="s">
        <v>133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16"/>
    </row>
    <row r="12" spans="1:16" ht="52.5" customHeight="1" x14ac:dyDescent="0.25">
      <c r="A12" s="16">
        <v>4</v>
      </c>
      <c r="B12" s="18" t="s">
        <v>134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16"/>
    </row>
    <row r="13" spans="1:16" ht="31.5" x14ac:dyDescent="0.25">
      <c r="A13" s="16">
        <v>5</v>
      </c>
      <c r="B13" s="19" t="s">
        <v>80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16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6" ht="18.75" x14ac:dyDescent="0.3">
      <c r="A16" s="24" t="s">
        <v>223</v>
      </c>
      <c r="B16" s="24"/>
      <c r="C16" s="28"/>
      <c r="D16" s="24"/>
      <c r="E16" s="24"/>
      <c r="F16" s="24"/>
      <c r="G16" s="24"/>
      <c r="H16" s="24"/>
      <c r="I16" s="23"/>
      <c r="J16" s="23"/>
      <c r="K16" s="30" t="s">
        <v>224</v>
      </c>
      <c r="L16" s="30"/>
      <c r="M16" s="25"/>
      <c r="N16" s="4"/>
      <c r="O16" s="176"/>
      <c r="P16" s="176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20" spans="1:11" x14ac:dyDescent="0.25">
      <c r="A20" s="115" t="s">
        <v>225</v>
      </c>
      <c r="B20" s="115"/>
    </row>
    <row r="21" spans="1:11" x14ac:dyDescent="0.25">
      <c r="A21" s="76" t="s">
        <v>228</v>
      </c>
      <c r="B21" s="76"/>
    </row>
  </sheetData>
  <mergeCells count="12">
    <mergeCell ref="O16:P16"/>
    <mergeCell ref="A20:B20"/>
    <mergeCell ref="J2:K2"/>
    <mergeCell ref="I5:J5"/>
    <mergeCell ref="K5:K7"/>
    <mergeCell ref="A3:K3"/>
    <mergeCell ref="A5:A7"/>
    <mergeCell ref="B5:B7"/>
    <mergeCell ref="C5:D6"/>
    <mergeCell ref="E5:H5"/>
    <mergeCell ref="E6:F6"/>
    <mergeCell ref="G6:H6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0"/>
  <sheetViews>
    <sheetView workbookViewId="0">
      <selection activeCell="C34" sqref="C34"/>
    </sheetView>
  </sheetViews>
  <sheetFormatPr defaultRowHeight="15" x14ac:dyDescent="0.25"/>
  <cols>
    <col min="1" max="1" width="4.85546875" customWidth="1"/>
    <col min="2" max="2" width="45.140625" customWidth="1"/>
    <col min="3" max="3" width="31.7109375" customWidth="1"/>
    <col min="4" max="4" width="39.42578125" customWidth="1"/>
    <col min="5" max="5" width="18.42578125" customWidth="1"/>
    <col min="6" max="6" width="18.5703125" customWidth="1"/>
  </cols>
  <sheetData>
    <row r="1" spans="1:7" ht="15.75" x14ac:dyDescent="0.25">
      <c r="E1" s="185" t="s">
        <v>96</v>
      </c>
      <c r="F1" s="185"/>
    </row>
    <row r="2" spans="1:7" ht="70.5" customHeight="1" x14ac:dyDescent="0.25">
      <c r="A2" s="4"/>
      <c r="B2" s="22" t="s">
        <v>137</v>
      </c>
      <c r="C2" s="4"/>
      <c r="D2" s="4"/>
      <c r="E2" s="186" t="s">
        <v>46</v>
      </c>
      <c r="F2" s="186"/>
      <c r="G2" s="3"/>
    </row>
    <row r="3" spans="1:7" ht="18.75" x14ac:dyDescent="0.25">
      <c r="A3" s="213" t="s">
        <v>97</v>
      </c>
      <c r="B3" s="213"/>
      <c r="C3" s="213"/>
      <c r="D3" s="213"/>
      <c r="E3" s="213"/>
      <c r="F3" s="213"/>
    </row>
    <row r="4" spans="1:7" ht="40.5" customHeight="1" x14ac:dyDescent="0.25">
      <c r="A4" s="183" t="s">
        <v>0</v>
      </c>
      <c r="B4" s="183" t="s">
        <v>84</v>
      </c>
      <c r="C4" s="183" t="s">
        <v>85</v>
      </c>
      <c r="D4" s="183" t="s">
        <v>86</v>
      </c>
      <c r="E4" s="214" t="s">
        <v>5</v>
      </c>
      <c r="F4" s="215"/>
    </row>
    <row r="5" spans="1:7" ht="16.5" customHeight="1" x14ac:dyDescent="0.25">
      <c r="A5" s="181"/>
      <c r="B5" s="181"/>
      <c r="C5" s="181"/>
      <c r="D5" s="181"/>
      <c r="E5" s="6" t="s">
        <v>10</v>
      </c>
      <c r="F5" s="6" t="s">
        <v>11</v>
      </c>
    </row>
    <row r="6" spans="1:7" x14ac:dyDescent="0.2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7" ht="30" customHeight="1" x14ac:dyDescent="0.25">
      <c r="A7" s="197">
        <v>1</v>
      </c>
      <c r="B7" s="210" t="s">
        <v>87</v>
      </c>
      <c r="C7" s="210" t="s">
        <v>88</v>
      </c>
      <c r="D7" s="5" t="s">
        <v>89</v>
      </c>
      <c r="E7" s="27">
        <v>0</v>
      </c>
      <c r="F7" s="27">
        <v>0</v>
      </c>
    </row>
    <row r="8" spans="1:7" x14ac:dyDescent="0.25">
      <c r="A8" s="198"/>
      <c r="B8" s="211"/>
      <c r="C8" s="211"/>
      <c r="D8" s="5" t="s">
        <v>14</v>
      </c>
      <c r="E8" s="27"/>
      <c r="F8" s="27"/>
    </row>
    <row r="9" spans="1:7" x14ac:dyDescent="0.25">
      <c r="A9" s="198"/>
      <c r="B9" s="211"/>
      <c r="C9" s="212"/>
      <c r="D9" s="5" t="s">
        <v>90</v>
      </c>
      <c r="E9" s="27"/>
      <c r="F9" s="27"/>
    </row>
    <row r="10" spans="1:7" x14ac:dyDescent="0.25">
      <c r="A10" s="198"/>
      <c r="B10" s="211"/>
      <c r="C10" s="210" t="s">
        <v>88</v>
      </c>
      <c r="D10" s="5" t="s">
        <v>89</v>
      </c>
      <c r="E10" s="27">
        <v>0</v>
      </c>
      <c r="F10" s="27">
        <v>0</v>
      </c>
    </row>
    <row r="11" spans="1:7" x14ac:dyDescent="0.25">
      <c r="A11" s="198"/>
      <c r="B11" s="211"/>
      <c r="C11" s="211"/>
      <c r="D11" s="5" t="s">
        <v>14</v>
      </c>
      <c r="E11" s="27"/>
      <c r="F11" s="27"/>
    </row>
    <row r="12" spans="1:7" x14ac:dyDescent="0.25">
      <c r="A12" s="199"/>
      <c r="B12" s="212"/>
      <c r="C12" s="212"/>
      <c r="D12" s="5" t="s">
        <v>90</v>
      </c>
      <c r="E12" s="27"/>
      <c r="F12" s="27"/>
    </row>
    <row r="13" spans="1:7" ht="45" x14ac:dyDescent="0.25">
      <c r="A13" s="29">
        <v>2</v>
      </c>
      <c r="B13" s="11" t="s">
        <v>91</v>
      </c>
      <c r="C13" s="5"/>
      <c r="D13" s="5"/>
      <c r="E13" s="27">
        <v>0</v>
      </c>
      <c r="F13" s="27">
        <v>0</v>
      </c>
    </row>
    <row r="14" spans="1:7" x14ac:dyDescent="0.25">
      <c r="A14" s="197">
        <v>3</v>
      </c>
      <c r="B14" s="210" t="s">
        <v>92</v>
      </c>
      <c r="C14" s="210" t="s">
        <v>93</v>
      </c>
      <c r="D14" s="5" t="s">
        <v>89</v>
      </c>
      <c r="E14" s="27">
        <v>0</v>
      </c>
      <c r="F14" s="27">
        <v>0</v>
      </c>
    </row>
    <row r="15" spans="1:7" x14ac:dyDescent="0.25">
      <c r="A15" s="198"/>
      <c r="B15" s="211"/>
      <c r="C15" s="211"/>
      <c r="D15" s="5" t="s">
        <v>14</v>
      </c>
      <c r="E15" s="27"/>
      <c r="F15" s="27"/>
    </row>
    <row r="16" spans="1:7" x14ac:dyDescent="0.25">
      <c r="A16" s="198"/>
      <c r="B16" s="211"/>
      <c r="C16" s="212"/>
      <c r="D16" s="5" t="s">
        <v>90</v>
      </c>
      <c r="E16" s="27"/>
      <c r="F16" s="27"/>
    </row>
    <row r="17" spans="1:11" x14ac:dyDescent="0.25">
      <c r="A17" s="198"/>
      <c r="B17" s="211"/>
      <c r="C17" s="210" t="s">
        <v>88</v>
      </c>
      <c r="D17" s="5" t="s">
        <v>89</v>
      </c>
      <c r="E17" s="27">
        <v>0</v>
      </c>
      <c r="F17" s="27">
        <v>0</v>
      </c>
    </row>
    <row r="18" spans="1:11" x14ac:dyDescent="0.25">
      <c r="A18" s="198"/>
      <c r="B18" s="211"/>
      <c r="C18" s="211"/>
      <c r="D18" s="5" t="s">
        <v>14</v>
      </c>
      <c r="E18" s="27"/>
      <c r="F18" s="27"/>
    </row>
    <row r="19" spans="1:11" x14ac:dyDescent="0.25">
      <c r="A19" s="199"/>
      <c r="B19" s="212"/>
      <c r="C19" s="212"/>
      <c r="D19" s="5" t="s">
        <v>90</v>
      </c>
      <c r="E19" s="27"/>
      <c r="F19" s="27"/>
    </row>
    <row r="20" spans="1:11" ht="45" x14ac:dyDescent="0.25">
      <c r="A20" s="29">
        <v>4</v>
      </c>
      <c r="B20" s="11" t="s">
        <v>91</v>
      </c>
      <c r="C20" s="5"/>
      <c r="D20" s="5"/>
      <c r="E20" s="27">
        <v>0</v>
      </c>
      <c r="F20" s="27">
        <v>0</v>
      </c>
    </row>
    <row r="21" spans="1:11" x14ac:dyDescent="0.25">
      <c r="A21" s="29">
        <v>5</v>
      </c>
      <c r="B21" s="11" t="s">
        <v>94</v>
      </c>
      <c r="C21" s="5"/>
      <c r="D21" s="5"/>
      <c r="E21" s="27">
        <v>0</v>
      </c>
      <c r="F21" s="27">
        <v>0</v>
      </c>
    </row>
    <row r="22" spans="1:11" ht="45" x14ac:dyDescent="0.25">
      <c r="A22" s="29">
        <v>6</v>
      </c>
      <c r="B22" s="11" t="s">
        <v>91</v>
      </c>
      <c r="C22" s="5"/>
      <c r="D22" s="5"/>
      <c r="E22" s="27">
        <v>0</v>
      </c>
      <c r="F22" s="27">
        <v>0</v>
      </c>
    </row>
    <row r="23" spans="1:11" ht="7.5" customHeight="1" x14ac:dyDescent="0.25">
      <c r="A23" s="4"/>
      <c r="B23" s="4"/>
      <c r="C23" s="4"/>
      <c r="D23" s="4"/>
      <c r="E23" s="4"/>
      <c r="F23" s="4"/>
    </row>
    <row r="24" spans="1:11" x14ac:dyDescent="0.25">
      <c r="A24" s="216" t="s">
        <v>95</v>
      </c>
      <c r="B24" s="216"/>
      <c r="C24" s="216"/>
      <c r="D24" s="4"/>
      <c r="E24" s="4"/>
      <c r="F24" s="4"/>
    </row>
    <row r="25" spans="1:11" x14ac:dyDescent="0.25">
      <c r="A25" s="4"/>
      <c r="B25" s="4"/>
      <c r="C25" s="4"/>
      <c r="D25" s="4"/>
      <c r="E25" s="4"/>
      <c r="F25" s="4"/>
    </row>
    <row r="26" spans="1:11" ht="18.75" x14ac:dyDescent="0.3">
      <c r="A26" s="24" t="s">
        <v>223</v>
      </c>
      <c r="B26" s="24"/>
      <c r="C26" s="28"/>
      <c r="D26" s="24"/>
      <c r="E26" s="24"/>
      <c r="F26" s="25" t="s">
        <v>224</v>
      </c>
      <c r="G26" s="30"/>
      <c r="H26" s="24"/>
      <c r="I26" s="23"/>
      <c r="J26" s="23"/>
      <c r="K26" s="3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15" t="s">
        <v>225</v>
      </c>
      <c r="B28" s="115"/>
      <c r="C28" s="4"/>
      <c r="D28" s="4"/>
      <c r="E28" s="4"/>
      <c r="F28" s="4"/>
    </row>
    <row r="29" spans="1:11" x14ac:dyDescent="0.25">
      <c r="A29" s="76" t="s">
        <v>228</v>
      </c>
      <c r="B29" s="76"/>
    </row>
    <row r="30" spans="1:11" x14ac:dyDescent="0.25">
      <c r="A30" s="76"/>
      <c r="B30" s="76"/>
    </row>
  </sheetData>
  <mergeCells count="18">
    <mergeCell ref="A24:C24"/>
    <mergeCell ref="A28:B28"/>
    <mergeCell ref="E1:F1"/>
    <mergeCell ref="E2:F2"/>
    <mergeCell ref="A3:F3"/>
    <mergeCell ref="A4:A5"/>
    <mergeCell ref="B4:B5"/>
    <mergeCell ref="C4:C5"/>
    <mergeCell ref="D4:D5"/>
    <mergeCell ref="E4:F4"/>
    <mergeCell ref="A7:A12"/>
    <mergeCell ref="B7:B12"/>
    <mergeCell ref="C7:C9"/>
    <mergeCell ref="C10:C12"/>
    <mergeCell ref="B14:B19"/>
    <mergeCell ref="C14:C16"/>
    <mergeCell ref="C17:C19"/>
    <mergeCell ref="A14:A19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Приложение 10</vt:lpstr>
      <vt:lpstr>Приложение 11</vt:lpstr>
      <vt:lpstr>Приложение 12</vt:lpstr>
      <vt:lpstr>Приложение 13</vt:lpstr>
      <vt:lpstr>Приложение 14</vt:lpstr>
      <vt:lpstr>Приложение 15</vt:lpstr>
      <vt:lpstr>'Приложение 10'!OLE_LINK1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2023-02-28T09:43:35Z</dcterms:modified>
</cp:coreProperties>
</file>