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9 приложение" sheetId="1" r:id="rId1"/>
    <sheet name="10 приложение" sheetId="2" r:id="rId2"/>
    <sheet name="11 Приложение" sheetId="3" r:id="rId3"/>
    <sheet name="12 Приложение" sheetId="4" r:id="rId4"/>
    <sheet name="Лист1" sheetId="5" r:id="rId5"/>
  </sheets>
  <definedNames>
    <definedName name="_xlnm.Print_Area" localSheetId="1">'10 приложение'!$A$1:$M$66</definedName>
    <definedName name="_xlnm.Print_Area" localSheetId="2">'11 Приложение'!$A$1:$Q$94</definedName>
    <definedName name="_xlnm.Print_Area" localSheetId="3">'12 Приложение'!$A$1:$M$42</definedName>
    <definedName name="_xlnm.Print_Area" localSheetId="0">'9 приложение'!$A$1:$H$71</definedName>
  </definedNames>
  <calcPr calcId="125725"/>
</workbook>
</file>

<file path=xl/calcChain.xml><?xml version="1.0" encoding="utf-8"?>
<calcChain xmlns="http://schemas.openxmlformats.org/spreadsheetml/2006/main">
  <c r="L31" i="4"/>
  <c r="K31"/>
  <c r="K30"/>
  <c r="H18"/>
  <c r="H19"/>
  <c r="I10" i="3"/>
  <c r="J10"/>
  <c r="H37" i="4" l="1"/>
  <c r="H36"/>
  <c r="G37"/>
  <c r="G36"/>
  <c r="L30"/>
  <c r="H30"/>
  <c r="G31"/>
  <c r="G30"/>
  <c r="H25"/>
  <c r="H24"/>
  <c r="L25"/>
  <c r="K25"/>
  <c r="G25"/>
  <c r="G24"/>
  <c r="G23"/>
  <c r="G19"/>
  <c r="G18"/>
  <c r="K72" i="3"/>
  <c r="L55"/>
  <c r="K55"/>
  <c r="P54"/>
  <c r="O54"/>
  <c r="O51" s="1"/>
  <c r="K34"/>
  <c r="O34"/>
  <c r="K19"/>
  <c r="O19"/>
  <c r="N62" i="2"/>
  <c r="K59"/>
  <c r="L59"/>
  <c r="K60"/>
  <c r="L60"/>
  <c r="K61"/>
  <c r="L61"/>
  <c r="K62"/>
  <c r="L62"/>
  <c r="L58"/>
  <c r="K58"/>
  <c r="G62"/>
  <c r="G59"/>
  <c r="G60"/>
  <c r="G61"/>
  <c r="G58"/>
  <c r="C59"/>
  <c r="C60"/>
  <c r="C61"/>
  <c r="C62"/>
  <c r="C58"/>
  <c r="B59"/>
  <c r="B60"/>
  <c r="B61"/>
  <c r="B62"/>
  <c r="B58"/>
  <c r="L52"/>
  <c r="L53"/>
  <c r="L54"/>
  <c r="L51"/>
  <c r="K52"/>
  <c r="K53"/>
  <c r="K54"/>
  <c r="K51"/>
  <c r="G52"/>
  <c r="G53"/>
  <c r="G54"/>
  <c r="G51"/>
  <c r="N54"/>
  <c r="C52"/>
  <c r="C53"/>
  <c r="C54"/>
  <c r="C51"/>
  <c r="B52"/>
  <c r="B53"/>
  <c r="B54"/>
  <c r="B51"/>
  <c r="N47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21"/>
  <c r="C42"/>
  <c r="C43"/>
  <c r="C44"/>
  <c r="C45"/>
  <c r="C46"/>
  <c r="C47"/>
  <c r="C39"/>
  <c r="C40"/>
  <c r="C41"/>
  <c r="C36"/>
  <c r="C37"/>
  <c r="C38"/>
  <c r="C31"/>
  <c r="C32"/>
  <c r="C33"/>
  <c r="C34"/>
  <c r="C35"/>
  <c r="C28"/>
  <c r="C29"/>
  <c r="C30"/>
  <c r="C22"/>
  <c r="C23"/>
  <c r="C24"/>
  <c r="C25"/>
  <c r="C26"/>
  <c r="C27"/>
  <c r="C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21"/>
  <c r="G13"/>
  <c r="G14"/>
  <c r="G15"/>
  <c r="G16"/>
  <c r="G17"/>
  <c r="G12"/>
  <c r="N17"/>
  <c r="C13"/>
  <c r="C14"/>
  <c r="C15"/>
  <c r="C16"/>
  <c r="C17"/>
  <c r="C12"/>
  <c r="B13"/>
  <c r="B14"/>
  <c r="B15"/>
  <c r="B16"/>
  <c r="B17"/>
  <c r="B12"/>
  <c r="L54" i="3"/>
  <c r="H31" i="4"/>
  <c r="L24"/>
  <c r="K37"/>
  <c r="L37"/>
  <c r="K36"/>
  <c r="L36"/>
  <c r="K19"/>
  <c r="L19"/>
  <c r="K18"/>
  <c r="L18"/>
  <c r="L19" i="3"/>
  <c r="P19"/>
  <c r="L34"/>
  <c r="P34"/>
  <c r="O55"/>
  <c r="P55"/>
  <c r="L72"/>
  <c r="O72"/>
  <c r="P72"/>
  <c r="H33" i="4" l="1"/>
  <c r="H15"/>
  <c r="K54" i="3"/>
  <c r="K70"/>
  <c r="G21" i="4"/>
  <c r="L33"/>
  <c r="K33"/>
  <c r="G33"/>
  <c r="L27"/>
  <c r="K27"/>
  <c r="H27"/>
  <c r="G27"/>
  <c r="L21"/>
  <c r="K21"/>
  <c r="H21"/>
  <c r="L14"/>
  <c r="K14"/>
  <c r="H14"/>
  <c r="G14"/>
  <c r="L12"/>
  <c r="K12"/>
  <c r="H12"/>
  <c r="L11"/>
  <c r="K11"/>
  <c r="H11"/>
  <c r="G11"/>
  <c r="O31" i="3" l="1"/>
  <c r="P31"/>
  <c r="P14"/>
  <c r="K14"/>
  <c r="O14"/>
  <c r="L14"/>
  <c r="L31"/>
  <c r="O16"/>
  <c r="G15" i="4"/>
  <c r="G13"/>
  <c r="G12"/>
  <c r="K31" i="3"/>
  <c r="L51"/>
  <c r="K12"/>
  <c r="P12"/>
  <c r="P13"/>
  <c r="O12"/>
  <c r="O13"/>
  <c r="L12"/>
  <c r="P16"/>
  <c r="P51"/>
  <c r="L70"/>
  <c r="K51"/>
  <c r="L15" i="4" l="1"/>
  <c r="L13"/>
  <c r="L9" s="1"/>
  <c r="K13"/>
  <c r="K9" s="1"/>
  <c r="K15"/>
  <c r="G9"/>
  <c r="P10" i="3"/>
  <c r="O10"/>
  <c r="K13"/>
  <c r="K10" s="1"/>
  <c r="H13" i="4" l="1"/>
  <c r="H9" s="1"/>
  <c r="K16" i="3"/>
  <c r="L16"/>
  <c r="L13"/>
  <c r="L10" s="1"/>
</calcChain>
</file>

<file path=xl/sharedStrings.xml><?xml version="1.0" encoding="utf-8"?>
<sst xmlns="http://schemas.openxmlformats.org/spreadsheetml/2006/main" count="748" uniqueCount="325">
  <si>
    <t>№ п/п</t>
  </si>
  <si>
    <t>Цель, показатели результативности</t>
  </si>
  <si>
    <t>Единица измерения</t>
  </si>
  <si>
    <t>Источник информации</t>
  </si>
  <si>
    <t>Годы реализации программы</t>
  </si>
  <si>
    <t>К требованиям к информации об отдельном мероприятии муниципальной программы Ужурского района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</si>
  <si>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</si>
  <si>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</si>
  <si>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</si>
  <si>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</si>
  <si>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</si>
  <si>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</si>
  <si>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</si>
  <si>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</si>
  <si>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</si>
  <si>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</si>
  <si>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</si>
  <si>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</si>
  <si>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</si>
  <si>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Приложение №10</t>
  </si>
  <si>
    <t>К порядку принятия решений о разработке муниципальных программ Ужурского района, их формирования и реализации</t>
  </si>
  <si>
    <t>__________________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</si>
  <si>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</si>
  <si>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</si>
  <si>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</si>
  <si>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</si>
  <si>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</si>
  <si>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</si>
  <si>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</si>
  <si>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</si>
  <si>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</si>
  <si>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</si>
  <si>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Муниципальная программа Ужурского района</t>
  </si>
  <si>
    <t>всего расходные обязательства</t>
  </si>
  <si>
    <t>в том числе по ГРБС: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</si>
  <si>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</si>
  <si>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</si>
  <si>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</si>
  <si>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</si>
  <si>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</si>
  <si>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</si>
  <si>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</si>
  <si>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</si>
  <si>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>Приложение №11</t>
  </si>
  <si>
    <t>к Порядку принятия решений о разработке муниципальных программ Ужурского района, их формирования и реализации</t>
  </si>
  <si>
    <t>Приложение №12</t>
  </si>
  <si>
    <t xml:space="preserve">«Развитие жилищно - коммунального хозяйства, строительства, транспорта, дорожного хозяйства и доступное жилье для граждан Ужурского района»  </t>
  </si>
  <si>
    <t>Реформирование и модернизация жилищно-коммунального хозяйства и повышение энергетической эффективности</t>
  </si>
  <si>
    <t>Поддержка муниципальных проектов и мероприятий по благоустройству территорий Ужурского района</t>
  </si>
  <si>
    <t>Развитие транспортной системы Ужурского района</t>
  </si>
  <si>
    <t>Создание условий для обеспечения доступным и комфортным жильем граждан Ужурского района</t>
  </si>
  <si>
    <t>050</t>
  </si>
  <si>
    <t>090</t>
  </si>
  <si>
    <t>140</t>
  </si>
  <si>
    <t>Капитальный ремонт, реконструкция находящихся в муниципальной собственности объектов коммунальной инфраструктуры, а  также на приобретение технологического оборудования, приобретение и установка модульных кательных для обеспечения функционирования систем теплоснабжения, электроснабжения, водоснабжения, водоотведения и очистки</t>
  </si>
  <si>
    <t>Администрация Ужурского района</t>
  </si>
  <si>
    <t>Финансовое управление</t>
  </si>
  <si>
    <t>Управление образования</t>
  </si>
  <si>
    <t>0502</t>
  </si>
  <si>
    <t>1210081010</t>
  </si>
  <si>
    <t>Реализация отдельных мер по обеспечению ограничения платы граждан за коммунальные услуги</t>
  </si>
  <si>
    <t>0503</t>
  </si>
  <si>
    <t>540</t>
  </si>
  <si>
    <t>0505</t>
  </si>
  <si>
    <t>1220081050</t>
  </si>
  <si>
    <t>Предоставление субсидий юридическим лицам (за исключением субсидий государственным (муниципальным) учреждениям), индивидуальным предпринимателям,  перевозчикам пассажиров по пригородным и междугородным (внутрирайонным) маршрутам в Ужурском районе, на безвозмездной и безвозвратной основе в целях возмещения недополученных доходов и (или) финансового обеспечения (возмещения) затрат в связи с оказанием транспортных услуг населению и организацию транспортного обслуживания населения между поселениями  в границах муниципального района.</t>
  </si>
  <si>
    <t>0408</t>
  </si>
  <si>
    <t>1230081070</t>
  </si>
  <si>
    <t>0409</t>
  </si>
  <si>
    <t>1230075080</t>
  </si>
  <si>
    <t xml:space="preserve">Проведение мероприятий направленных на обеспечение безопасного участия детей в дорожном движении </t>
  </si>
  <si>
    <t>244</t>
  </si>
  <si>
    <t>0113</t>
  </si>
  <si>
    <t>Администрации Ужурского района</t>
  </si>
  <si>
    <t>0412</t>
  </si>
  <si>
    <t>Муниципальная программа Ужурского района «Развитие жилищно-коммунального хозяйства, строительства, транспорта, дорожного хозяйства и доступное жилье для граждан Ужурского района»</t>
  </si>
  <si>
    <t>%</t>
  </si>
  <si>
    <t>Отдел ЖКХ и строительства администрации Ужурского района</t>
  </si>
  <si>
    <t>Цель 1 - Повышение надежности функционирования систем жизнеобеспечения населения, энергосбережения и энергоэффективности</t>
  </si>
  <si>
    <t>Задача 2 - Улучшение санитарно-экологической обстановки,  внешнего и архитектурного облика населенных пунктов района</t>
  </si>
  <si>
    <t>Цель 2 - Вовлечение жителей в благоустройство населенных пунктов района</t>
  </si>
  <si>
    <t>Задача 3 - Обеспечение сохранности, модернизация и развитие сети автомобильных дорог Ужурского района; выполнение текущих регламентных работ по содержанию автомобильных дорог общего пользования местного значения и искусственных сооружений на них</t>
  </si>
  <si>
    <t>Задача 4 - Строительство жилья</t>
  </si>
  <si>
    <t>Цель 4 -  Увеличение ввода жилья эконом класса</t>
  </si>
  <si>
    <t>Задача 1 - Повышение энергоэффективности функционирования систем коммунальной инфраструктуры</t>
  </si>
  <si>
    <t>Цель 3 -  Развитие современной и эффективной транспортной инфраструктуры, повышение доступности транспортных услуг для населения, безопасность дорожного движения</t>
  </si>
  <si>
    <t>Создание условий для развития услуг связи в малочисленных и труднодоступных населенных пунктах Красноярского края</t>
  </si>
  <si>
    <t>0410</t>
  </si>
  <si>
    <t>«Развитие жилищно - коммунального хозяйства, строительства, транспорта, дорожного хозяйства и доступное жилье для граждан Ужурского района»</t>
  </si>
  <si>
    <t>1220081150</t>
  </si>
  <si>
    <t>Софинансирование субсидии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територии муниципальных образований</t>
  </si>
  <si>
    <t>224</t>
  </si>
  <si>
    <t>12400S4660</t>
  </si>
  <si>
    <t>Проведение проверки достоверности определения сметной стоимости</t>
  </si>
  <si>
    <t>Технологическое присоединение к электрическим сетям объектов строительства</t>
  </si>
  <si>
    <t>X</t>
  </si>
  <si>
    <t>Мероприятие 1</t>
  </si>
  <si>
    <t xml:space="preserve">Мероприятие 2 </t>
  </si>
  <si>
    <t>Мероприятие 3</t>
  </si>
  <si>
    <t>Мероприятие 4</t>
  </si>
  <si>
    <t>Мероприятие 5</t>
  </si>
  <si>
    <t>Мероприятие 6</t>
  </si>
  <si>
    <t>Мероприятие 7</t>
  </si>
  <si>
    <t>Мероприятие 8</t>
  </si>
  <si>
    <t xml:space="preserve">всего расходные обязательства 
</t>
  </si>
  <si>
    <t xml:space="preserve">Мероприятие 1 </t>
  </si>
  <si>
    <t xml:space="preserve">Мероприятие 6 </t>
  </si>
  <si>
    <t xml:space="preserve">Мероприятие 7 </t>
  </si>
  <si>
    <t xml:space="preserve">Мероприятие 3 </t>
  </si>
  <si>
    <t xml:space="preserve">Мероприятие 5 </t>
  </si>
  <si>
    <t>КВР</t>
  </si>
  <si>
    <t>КЦСР</t>
  </si>
  <si>
    <t>Подпрограмма № 1</t>
  </si>
  <si>
    <t>Подпрограмма № 2</t>
  </si>
  <si>
    <t>Подпрограмма № 3</t>
  </si>
  <si>
    <t>Подпрограмма № 4</t>
  </si>
  <si>
    <t xml:space="preserve">Подпрограмма № 1 </t>
  </si>
  <si>
    <t>федеральный бюджет</t>
  </si>
  <si>
    <r>
      <t xml:space="preserve">Задача 4 - </t>
    </r>
    <r>
      <rPr>
        <sz val="10"/>
        <color theme="1"/>
        <rFont val="Times New Roman"/>
        <family val="1"/>
        <charset val="204"/>
      </rPr>
      <t>Строительство жилья</t>
    </r>
  </si>
  <si>
    <r>
      <t xml:space="preserve">Цель 4 -  </t>
    </r>
    <r>
      <rPr>
        <sz val="10"/>
        <color theme="1"/>
        <rFont val="Times New Roman"/>
        <family val="1"/>
        <charset val="204"/>
      </rPr>
      <t>Увеличение ввода жилья эконом класса</t>
    </r>
  </si>
  <si>
    <r>
      <t xml:space="preserve">Задача 1 - </t>
    </r>
    <r>
      <rPr>
        <sz val="10"/>
        <color theme="1"/>
        <rFont val="Times New Roman"/>
        <family val="1"/>
        <charset val="204"/>
      </rPr>
      <t>Повышение энергоэффективности функционирования систем коммунальной инфраструктуры</t>
    </r>
  </si>
  <si>
    <r>
      <t xml:space="preserve">Цель 1 - </t>
    </r>
    <r>
      <rPr>
        <sz val="10"/>
        <color theme="1"/>
        <rFont val="Times New Roman"/>
        <family val="1"/>
        <charset val="204"/>
      </rPr>
      <t>Повышение надежности функционирования систем жизнеобеспечения населения, энергосбережения и энергоэффективности</t>
    </r>
  </si>
  <si>
    <r>
      <t xml:space="preserve">Задача 2 - </t>
    </r>
    <r>
      <rPr>
        <sz val="10"/>
        <color theme="1"/>
        <rFont val="Times New Roman"/>
        <family val="1"/>
        <charset val="204"/>
      </rPr>
      <t>Улучшение санитарно-экологической обстановки,  внешнего и архитектурного облика населенных пунктов района</t>
    </r>
  </si>
  <si>
    <r>
      <t xml:space="preserve">Цель 2 - </t>
    </r>
    <r>
      <rPr>
        <sz val="10"/>
        <color theme="1"/>
        <rFont val="Times New Roman"/>
        <family val="1"/>
        <charset val="204"/>
      </rPr>
      <t>Вовлечение жителей в благоустройство населенных пунктов района</t>
    </r>
  </si>
  <si>
    <r>
      <t xml:space="preserve">Задача 3 - </t>
    </r>
    <r>
      <rPr>
        <sz val="10"/>
        <color theme="1"/>
        <rFont val="Times New Roman"/>
        <family val="1"/>
        <charset val="204"/>
      </rPr>
      <t>Обеспечение сохранности, модернизация и развитие сети автомобильных дорог Ужурского района; выполнение текущих регламентных работ по содержанию автомобильных дорог общего пользования местного значения и искусственных сооружений на них</t>
    </r>
  </si>
  <si>
    <r>
      <t xml:space="preserve">Цель 3 -  </t>
    </r>
    <r>
      <rPr>
        <sz val="10"/>
        <color theme="1"/>
        <rFont val="Times New Roman"/>
        <family val="1"/>
        <charset val="204"/>
      </rPr>
      <t>Развитие современной и эффективной транспортной инфраструктуры, повышение доступности транспортных услуг для населения, безопасность дорожного движения</t>
    </r>
  </si>
  <si>
    <r>
      <t xml:space="preserve">Подпрограмма № 1 </t>
    </r>
    <r>
      <rPr>
        <sz val="12"/>
        <color theme="1"/>
        <rFont val="Times New Roman"/>
        <family val="1"/>
        <charset val="204"/>
      </rPr>
      <t>«Реформирование и модернизация жилищно-коммунального хозяйства и повышение энергетической эффективности»</t>
    </r>
  </si>
  <si>
    <r>
      <t xml:space="preserve">Подпрограмма № 4 </t>
    </r>
    <r>
      <rPr>
        <sz val="12"/>
        <color theme="1"/>
        <rFont val="Times New Roman"/>
        <family val="1"/>
        <charset val="204"/>
      </rPr>
      <t>«Создание условий для обеспечения доступным и комфортным жильем граждан Ужурского района»</t>
    </r>
  </si>
  <si>
    <r>
      <t>Подпрограмма № 2</t>
    </r>
    <r>
      <rPr>
        <sz val="12"/>
        <color theme="1"/>
        <rFont val="Times New Roman"/>
        <family val="1"/>
        <charset val="204"/>
      </rPr>
      <t xml:space="preserve"> «Поддержка муниципальных проектов и мероприятий по благоустройству территорий Ужурского района»</t>
    </r>
  </si>
  <si>
    <r>
      <t>Подпрограмма № 3</t>
    </r>
    <r>
      <rPr>
        <sz val="12"/>
        <color theme="1"/>
        <rFont val="Times New Roman"/>
        <family val="1"/>
        <charset val="204"/>
      </rPr>
      <t xml:space="preserve"> «Развитие транспортной системы Ужурского района»</t>
    </r>
  </si>
  <si>
    <t>Подпрограмма № 4 «Создание условий для обеспечения доступным и комфортным жильем граждан Ужурского района</t>
  </si>
  <si>
    <t>Подпрограмма № 2 «Поддержка муниципальных проектов и мероприятий по благоустройству территорий Ужурского района</t>
  </si>
  <si>
    <t>Подпрограмма № 3 «Развитие транспортной системы Ужурского района</t>
  </si>
  <si>
    <t>Подпрограмма № 1 «Реформирование и модернизация жилищно-коммунального хозяйства и повышение энергетической эффективности</t>
  </si>
  <si>
    <t>Приложение № 9</t>
  </si>
  <si>
    <t>0605</t>
  </si>
  <si>
    <t>12100S4630</t>
  </si>
  <si>
    <t>1240081290</t>
  </si>
  <si>
    <t xml:space="preserve">Софинансирование мероприятия в области обеспечения капитального ремонта, реконструкции и строительства гидротехнических сооружений </t>
  </si>
  <si>
    <t>Мероприятие 10</t>
  </si>
  <si>
    <t>Софинансирование муниципальных программ формирования совеременной городской среды</t>
  </si>
  <si>
    <t>122F255550</t>
  </si>
  <si>
    <t>811</t>
  </si>
  <si>
    <t>123R3S3980</t>
  </si>
  <si>
    <t>1240081270</t>
  </si>
  <si>
    <t>Мероприятия в области наружной рекламы на территории района</t>
  </si>
  <si>
    <t>1240081200</t>
  </si>
  <si>
    <t>0501</t>
  </si>
  <si>
    <t>123R373980</t>
  </si>
  <si>
    <t>0700</t>
  </si>
  <si>
    <t>М.Г. Алексеенко</t>
  </si>
  <si>
    <t>1220077490</t>
  </si>
  <si>
    <t>Мероприятие 9</t>
  </si>
  <si>
    <t>12200L2990</t>
  </si>
  <si>
    <t>Реализация мероприятий, направленных на повышение безопасности дорожного движения, за счет средств дорожного фонда Красноярского края</t>
  </si>
  <si>
    <t>Мероприятие 11</t>
  </si>
  <si>
    <t>Зарезервированные средства на софинансирование  краевых программ</t>
  </si>
  <si>
    <t>Мероприятие 12</t>
  </si>
  <si>
    <t>Мероприятие 13</t>
  </si>
  <si>
    <t>1240080800</t>
  </si>
  <si>
    <t>Начальник отдела ЖКХ и строительства</t>
  </si>
  <si>
    <t>Год, предшествующий отчетному году 2020</t>
  </si>
  <si>
    <t>Отчетный год реализации муниципальной программы Ужурского района 2021</t>
  </si>
  <si>
    <t>Мероприятие 14</t>
  </si>
  <si>
    <t>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</t>
  </si>
  <si>
    <t>Содержание автомобильных дорог общего пользования местного значения за счет  средств дорожного фонда Красноярского края.</t>
  </si>
  <si>
    <t>Капитальный ремонт и ремонт автомобильных дорог общего пользования местного значения за счет  средств дорожного фонда Красноярского края</t>
  </si>
  <si>
    <t>Реализация мероприятий, направленных на повышение безопасности дорожного движения.</t>
  </si>
  <si>
    <t>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</t>
  </si>
  <si>
    <t>Подготовка документов территориального планирования и градостроительного зонирования  (внесение в них изменений), на разработку документации по планировке территории</t>
  </si>
  <si>
    <t>Подготовка  документов территориального планирования и градостроительного зонирования  (внесение в них изменений), на разработку документации по планировке территории муниципальных образований</t>
  </si>
  <si>
    <t xml:space="preserve">Обеспечение мероприятий по переселению граждан из аварийногоо жилищного фонда за счет средств государственной корпорации - Фонда содействия реформированию жилищно-коммунальногоо хозяйства </t>
  </si>
  <si>
    <t>Обеспечение мероприятий по переселению граждан из аварийного жилищного фонда</t>
  </si>
  <si>
    <t>Осуществление расходов, направленных на реализацию мероприятий по поддержке местных инициатив</t>
  </si>
  <si>
    <t>1220076410</t>
  </si>
  <si>
    <t>Реализация проектов по благоустройству территорий сельских населенных пунктов и городских поселений с численностью населения не более 10000 человек, инициированных гражданами соответствующего населенноо пункта, поселения</t>
  </si>
  <si>
    <t xml:space="preserve">Реализация комплексных проектов по благоустройству территорий </t>
  </si>
  <si>
    <t>Реализация проектов по решению вопросов местного значения сельских поселений</t>
  </si>
  <si>
    <t>Организация общественных работ в поселениях</t>
  </si>
  <si>
    <t>Поощрение муниципальных образований - победителей конкурса лучших проектов создания комфортной городской среды</t>
  </si>
  <si>
    <t>Финансирование расходов по капитальному ремонту, реконструкция, находящихся в муниципальной собственности объектов коммунальной инфраструктуры, источников тепловой энергии, а также на приобретение технологического оборудования, спецтехники для обеспечения функционирования систем теплоснабжения, водоснабжения, водоотведения и очистки сточных вод</t>
  </si>
  <si>
    <t>Строительство и (или) реконструкция объектов коммунальной инфраструктуры, находящихся в муниципальной собственности, испльзуемых в сфере водоснабжения,водоотведения</t>
  </si>
  <si>
    <t>Мероприятие 16</t>
  </si>
  <si>
    <t>Мероприятие 15</t>
  </si>
  <si>
    <t>12400S5720</t>
  </si>
  <si>
    <t>Проведение мероприятий направленных на обеспечение безопасного участия детей в дорожном движении</t>
  </si>
  <si>
    <t>м</t>
  </si>
  <si>
    <t>Поселения района. Отдел ЖКХ и строительства администрации Ужурского района</t>
  </si>
  <si>
    <t>ед.</t>
  </si>
  <si>
    <t>Ужур</t>
  </si>
  <si>
    <t>шт.</t>
  </si>
  <si>
    <t>после 01.07</t>
  </si>
  <si>
    <r>
      <rPr>
        <b/>
        <sz val="10"/>
        <color theme="1"/>
        <rFont val="Times New Roman"/>
        <family val="1"/>
        <charset val="204"/>
      </rPr>
      <t>Показатель 1.7</t>
    </r>
    <r>
      <rPr>
        <sz val="10"/>
        <color theme="1"/>
        <rFont val="Times New Roman"/>
        <family val="1"/>
        <charset val="204"/>
      </rPr>
      <t xml:space="preserve"> </t>
    </r>
  </si>
  <si>
    <t>Показатель 1.8</t>
  </si>
  <si>
    <t>после 01.08</t>
  </si>
  <si>
    <r>
      <rPr>
        <b/>
        <sz val="10"/>
        <color theme="1"/>
        <rFont val="Times New Roman"/>
        <family val="1"/>
        <charset val="204"/>
      </rPr>
      <t>Показатель 2.1</t>
    </r>
    <r>
      <rPr>
        <sz val="10"/>
        <color theme="1"/>
        <rFont val="Times New Roman"/>
        <family val="1"/>
        <charset val="204"/>
      </rPr>
      <t xml:space="preserve"> - Количество благоустроенных общественных пространств (городская среда)</t>
    </r>
  </si>
  <si>
    <t>Администрация города Ужура</t>
  </si>
  <si>
    <r>
      <rPr>
        <b/>
        <sz val="10"/>
        <color theme="1"/>
        <rFont val="Times New Roman"/>
        <family val="1"/>
        <charset val="204"/>
      </rPr>
      <t>Показатель 2.2 -</t>
    </r>
    <r>
      <rPr>
        <sz val="10"/>
        <color theme="1"/>
        <rFont val="Times New Roman"/>
        <family val="1"/>
        <charset val="204"/>
      </rPr>
      <t xml:space="preserve"> Количество благоустроенных дворовых территорий (городская среда)</t>
    </r>
  </si>
  <si>
    <r>
      <rPr>
        <b/>
        <sz val="10"/>
        <color theme="1"/>
        <rFont val="Times New Roman"/>
        <family val="1"/>
        <charset val="204"/>
      </rPr>
      <t>Показатель 2.3 -</t>
    </r>
    <r>
      <rPr>
        <sz val="10"/>
        <color theme="1"/>
        <rFont val="Times New Roman"/>
        <family val="1"/>
        <charset val="204"/>
      </rPr>
      <t xml:space="preserve"> Количество поселений, в которых проведены мероприятия по освещению улично-дорожной сети</t>
    </r>
  </si>
  <si>
    <r>
      <rPr>
        <b/>
        <sz val="10"/>
        <color theme="1"/>
        <rFont val="Times New Roman"/>
        <family val="1"/>
        <charset val="204"/>
      </rPr>
      <t>Показатель 2.4 -</t>
    </r>
    <r>
      <rPr>
        <sz val="10"/>
        <color theme="1"/>
        <rFont val="Times New Roman"/>
        <family val="1"/>
        <charset val="204"/>
      </rPr>
      <t xml:space="preserve"> Количество поселений, в которых проведены мероприятия по организации общественных работ</t>
    </r>
  </si>
  <si>
    <t>Сельские поселения района</t>
  </si>
  <si>
    <t>Администрация Кулунского сельсовета</t>
  </si>
  <si>
    <r>
      <rPr>
        <b/>
        <sz val="10"/>
        <color theme="1"/>
        <rFont val="Times New Roman"/>
        <family val="1"/>
        <charset val="204"/>
      </rPr>
      <t>Показатель 2.22 -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</si>
  <si>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>Показатель 2.23 -</t>
    </r>
    <r>
      <rPr>
        <sz val="10"/>
        <color theme="1"/>
        <rFont val="Times New Roman"/>
        <family val="1"/>
        <charset val="204"/>
      </rPr>
      <t xml:space="preserve"> </t>
    </r>
  </si>
  <si>
    <t>Администрация Златоруновского сельсовета</t>
  </si>
  <si>
    <t>Администрация Локшинского сельсовета</t>
  </si>
  <si>
    <t>Администрация Приреченского сельсовета</t>
  </si>
  <si>
    <r>
      <rPr>
        <b/>
        <sz val="10"/>
        <color theme="1"/>
        <rFont val="Times New Roman"/>
        <family val="1"/>
        <charset val="204"/>
      </rPr>
      <t>Показатель 3.1</t>
    </r>
    <r>
      <rPr>
        <sz val="10"/>
        <color theme="1"/>
        <rFont val="Times New Roman"/>
        <family val="1"/>
        <charset val="204"/>
      </rPr>
      <t xml:space="preserve"> - Количество пригородных и междугородних маршрутов в границах района</t>
    </r>
  </si>
  <si>
    <r>
      <rPr>
        <b/>
        <sz val="10"/>
        <color theme="1"/>
        <rFont val="Times New Roman"/>
        <family val="1"/>
        <charset val="204"/>
      </rPr>
      <t>Показатель 3.2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автомобильных дорог</t>
    </r>
  </si>
  <si>
    <t>шт</t>
  </si>
  <si>
    <r>
      <rPr>
        <b/>
        <sz val="10"/>
        <color theme="1"/>
        <rFont val="Times New Roman"/>
        <family val="1"/>
        <charset val="204"/>
      </rPr>
      <t>Показатель 3.11</t>
    </r>
    <r>
      <rPr>
        <sz val="10"/>
        <color theme="1"/>
        <rFont val="Times New Roman"/>
        <family val="1"/>
        <charset val="204"/>
      </rPr>
      <t xml:space="preserve"> -</t>
    </r>
  </si>
  <si>
    <t>Кулун, Ужур</t>
  </si>
  <si>
    <t>Администрация города Ужура, администрация Кулунского сельсовета, Администрация Озероучумского сельсовета</t>
  </si>
  <si>
    <t xml:space="preserve">0701 </t>
  </si>
  <si>
    <t xml:space="preserve">612 </t>
  </si>
  <si>
    <t>Перечень показателей результативности за 1 полугодие 2022 года</t>
  </si>
  <si>
    <t>текущий финансовый 2022</t>
  </si>
  <si>
    <t>очередной финансовый год 2023</t>
  </si>
  <si>
    <t>1-й год планового периода 2024</t>
  </si>
  <si>
    <t>2-й год планового периода 2025</t>
  </si>
  <si>
    <r>
      <rPr>
        <b/>
        <sz val="10"/>
        <color theme="1"/>
        <rFont val="Times New Roman"/>
        <family val="1"/>
        <charset val="204"/>
      </rPr>
      <t>Показатель 1.1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водопроводных  сетей</t>
    </r>
  </si>
  <si>
    <t>Ужур, Кулун</t>
  </si>
  <si>
    <r>
      <rPr>
        <b/>
        <sz val="10"/>
        <color theme="1"/>
        <rFont val="Times New Roman"/>
        <family val="1"/>
        <charset val="204"/>
      </rPr>
      <t>Показатель 1.2</t>
    </r>
    <r>
      <rPr>
        <sz val="10"/>
        <color theme="1"/>
        <rFont val="Times New Roman"/>
        <family val="1"/>
        <charset val="204"/>
      </rPr>
      <t xml:space="preserve"> - Количество установленных котлов</t>
    </r>
  </si>
  <si>
    <r>
      <rPr>
        <b/>
        <sz val="10"/>
        <color theme="1"/>
        <rFont val="Times New Roman"/>
        <family val="1"/>
        <charset val="204"/>
      </rPr>
      <t>Показатель 1.3</t>
    </r>
    <r>
      <rPr>
        <sz val="10"/>
        <color theme="1"/>
        <rFont val="Times New Roman"/>
        <family val="1"/>
        <charset val="204"/>
      </rPr>
      <t xml:space="preserve"> - Количество обустроенных мест (площадок) накопления отходов потребления</t>
    </r>
  </si>
  <si>
    <r>
      <rPr>
        <b/>
        <sz val="10"/>
        <color theme="1"/>
        <rFont val="Times New Roman"/>
        <family val="1"/>
        <charset val="204"/>
      </rPr>
      <t>Показатель 1.4</t>
    </r>
    <r>
      <rPr>
        <sz val="10"/>
        <color theme="1"/>
        <rFont val="Times New Roman"/>
        <family val="1"/>
        <charset val="204"/>
      </rPr>
      <t xml:space="preserve"> - Количество приобретенного контейнерного оборудования на обустраиваемых местах (площадок) для населенных пунктов</t>
    </r>
  </si>
  <si>
    <r>
      <rPr>
        <b/>
        <sz val="10"/>
        <color theme="1"/>
        <rFont val="Times New Roman"/>
        <family val="1"/>
        <charset val="204"/>
      </rPr>
      <t>Показатель 1.5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 канализационных сетей</t>
    </r>
  </si>
  <si>
    <t>м.</t>
  </si>
  <si>
    <r>
      <rPr>
        <b/>
        <sz val="10"/>
        <color theme="1"/>
        <rFont val="Times New Roman"/>
        <family val="1"/>
        <charset val="204"/>
      </rPr>
      <t>Показатель 1.6</t>
    </r>
    <r>
      <rPr>
        <sz val="10"/>
        <color theme="1"/>
        <rFont val="Times New Roman"/>
        <family val="1"/>
        <charset val="204"/>
      </rPr>
      <t xml:space="preserve"> - Протяженность отремонтированных тепловых сетей</t>
    </r>
  </si>
  <si>
    <r>
      <rPr>
        <b/>
        <sz val="10"/>
        <color theme="1"/>
        <rFont val="Times New Roman"/>
        <family val="1"/>
        <charset val="204"/>
      </rPr>
      <t>Показатель 2.5 -</t>
    </r>
    <r>
      <rPr>
        <sz val="10"/>
        <color theme="1"/>
        <rFont val="Times New Roman"/>
        <family val="1"/>
        <charset val="204"/>
      </rPr>
      <t xml:space="preserve"> Количество установленных мемориальных знаков </t>
    </r>
  </si>
  <si>
    <r>
      <rPr>
        <b/>
        <sz val="10"/>
        <color theme="1"/>
        <rFont val="Times New Roman"/>
        <family val="1"/>
        <charset val="204"/>
      </rPr>
      <t>Показатель 2.6 -</t>
    </r>
    <r>
      <rPr>
        <sz val="10"/>
        <color theme="1"/>
        <rFont val="Times New Roman"/>
        <family val="1"/>
        <charset val="204"/>
      </rPr>
      <t xml:space="preserve"> Количество имен погибших при защите Отечества на мемориальные сооружения воинских захоронений по месту захоронения
</t>
    </r>
  </si>
  <si>
    <r>
      <rPr>
        <b/>
        <sz val="10"/>
        <color theme="1"/>
        <rFont val="Times New Roman"/>
        <family val="1"/>
        <charset val="204"/>
      </rPr>
      <t>Показатель 2.7 -</t>
    </r>
    <r>
      <rPr>
        <sz val="10"/>
        <color theme="1"/>
        <rFont val="Times New Roman"/>
        <family val="1"/>
        <charset val="204"/>
      </rPr>
      <t xml:space="preserve"> Количество восстановленных воинских захоронений</t>
    </r>
  </si>
  <si>
    <r>
      <rPr>
        <b/>
        <sz val="10"/>
        <color theme="1"/>
        <rFont val="Times New Roman"/>
        <family val="1"/>
        <charset val="204"/>
      </rPr>
      <t>Показатель 2.8 -</t>
    </r>
    <r>
      <rPr>
        <sz val="10"/>
        <color theme="1"/>
        <rFont val="Times New Roman"/>
        <family val="1"/>
        <charset val="204"/>
      </rPr>
      <t xml:space="preserve"> Количество населенных пунктов, где созданы условия для обеспечения услугами связи</t>
    </r>
  </si>
  <si>
    <t>Администрация Прилужского, Локшинского, Михайловского сельсоветов</t>
  </si>
  <si>
    <r>
      <rPr>
        <b/>
        <sz val="10"/>
        <color theme="1"/>
        <rFont val="Times New Roman"/>
        <family val="1"/>
        <charset val="204"/>
      </rPr>
      <t>Показатель 2.9 -</t>
    </r>
    <r>
      <rPr>
        <sz val="10"/>
        <color theme="1"/>
        <rFont val="Times New Roman"/>
        <family val="1"/>
        <charset val="204"/>
      </rPr>
      <t xml:space="preserve"> Доля граждан, привлеченных к мероприятиям по решению вопросов местного значения сельских поселений, от общего числа граждан, проживающих в муниципальном образовании (Инициатива – эффективность в работе)</t>
    </r>
  </si>
  <si>
    <r>
      <rPr>
        <b/>
        <sz val="10"/>
        <color theme="1"/>
        <rFont val="Times New Roman"/>
        <family val="1"/>
        <charset val="204"/>
      </rPr>
      <t>Показатель 2.10 -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(Благоустройство площади городского рынка)</t>
    </r>
  </si>
  <si>
    <r>
      <rPr>
        <b/>
        <sz val="10"/>
        <color theme="1"/>
        <rFont val="Times New Roman"/>
        <family val="1"/>
        <charset val="204"/>
      </rPr>
      <t>Показатель 2.11 -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площади городского рынка)</t>
    </r>
  </si>
  <si>
    <r>
      <rPr>
        <b/>
        <sz val="10"/>
        <color theme="1"/>
        <rFont val="Times New Roman"/>
        <family val="1"/>
        <charset val="204"/>
      </rPr>
      <t>Показатель 2.12 -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(Обустройство места памяти в п.Златоруновск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</si>
  <si>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2.13 -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(Обустройство места памяти в п.Златоруновск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</si>
  <si>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2.14 -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(Приобретение трактора и навесного оборудования к нему для благоустройства территории)
</t>
    </r>
  </si>
  <si>
    <t>Администрация Крутоярский сельсовет</t>
  </si>
  <si>
    <r>
      <rPr>
        <b/>
        <sz val="10"/>
        <color theme="1"/>
        <rFont val="Times New Roman"/>
        <family val="1"/>
        <charset val="204"/>
      </rPr>
      <t>Показатель 2.15 -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(Приобретение трактора и навесного оборудования к нему для благоустройства территории)</t>
    </r>
  </si>
  <si>
    <r>
      <rPr>
        <b/>
        <sz val="10"/>
        <color theme="1"/>
        <rFont val="Times New Roman"/>
        <family val="1"/>
        <charset val="204"/>
      </rPr>
      <t>Показатель 2.16 -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(Благоустройство территории Кулунского СЦДиС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</si>
  <si>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2.17 -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территории Кулунского СЦДиС Ужурского района)</t>
    </r>
  </si>
  <si>
    <r>
      <rPr>
        <b/>
        <sz val="10"/>
        <color theme="1"/>
        <rFont val="Times New Roman"/>
        <family val="1"/>
        <charset val="204"/>
      </rPr>
      <t>Показатель 2.18 -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граждан ("Мечты сбываются" (приобретение трактора и навесного оборудования))</t>
    </r>
  </si>
  <si>
    <r>
      <rPr>
        <b/>
        <sz val="10"/>
        <color theme="1"/>
        <rFont val="Times New Roman"/>
        <family val="1"/>
        <charset val="204"/>
      </rPr>
      <t>Показатель 2.19 -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("Мечты сбываются" (приобретение трактора и навесного оборудования))</t>
    </r>
  </si>
  <si>
    <r>
      <rPr>
        <b/>
        <sz val="10"/>
        <color theme="1"/>
        <rFont val="Times New Roman"/>
        <family val="1"/>
        <charset val="204"/>
      </rPr>
      <t>Показатель 3.3</t>
    </r>
    <r>
      <rPr>
        <sz val="10"/>
        <color theme="1"/>
        <rFont val="Times New Roman"/>
        <family val="1"/>
        <charset val="204"/>
      </rPr>
      <t xml:space="preserve"> - Количество поселений, в которых проведены мероприятия по содержанию автомобильных дорог общего пользования местного значения, за счет средств районного и краевого бюджета</t>
    </r>
  </si>
  <si>
    <t>МКУ "Управление образования Ужурского района"</t>
  </si>
  <si>
    <r>
      <rPr>
        <b/>
        <sz val="10"/>
        <color theme="1"/>
        <rFont val="Times New Roman"/>
        <family val="1"/>
        <charset val="204"/>
      </rPr>
      <t>Показатель 4.1</t>
    </r>
    <r>
      <rPr>
        <sz val="10"/>
        <color theme="1"/>
        <rFont val="Times New Roman"/>
        <family val="1"/>
        <charset val="204"/>
      </rPr>
      <t xml:space="preserve"> - Количество разработанных схем рекламных конструкций</t>
    </r>
  </si>
  <si>
    <r>
      <rPr>
        <b/>
        <sz val="10"/>
        <color theme="1"/>
        <rFont val="Times New Roman"/>
        <family val="1"/>
        <charset val="204"/>
      </rPr>
      <t>Показатель 4.2</t>
    </r>
    <r>
      <rPr>
        <sz val="10"/>
        <color theme="1"/>
        <rFont val="Times New Roman"/>
        <family val="1"/>
        <charset val="204"/>
      </rPr>
      <t xml:space="preserve"> - Количество разработанных  схем рекламного места </t>
    </r>
  </si>
  <si>
    <r>
      <rPr>
        <b/>
        <sz val="10"/>
        <color theme="1"/>
        <rFont val="Times New Roman"/>
        <family val="1"/>
        <charset val="204"/>
      </rPr>
      <t>Показатель 4.3</t>
    </r>
    <r>
      <rPr>
        <sz val="10"/>
        <color theme="1"/>
        <rFont val="Times New Roman"/>
        <family val="1"/>
        <charset val="204"/>
      </rPr>
      <t xml:space="preserve"> - Количество демонтированных рекламных конструкций</t>
    </r>
  </si>
  <si>
    <r>
      <rPr>
        <b/>
        <sz val="10"/>
        <color theme="1"/>
        <rFont val="Times New Roman"/>
        <family val="1"/>
        <charset val="204"/>
      </rPr>
      <t>Показатель 4.4</t>
    </r>
    <r>
      <rPr>
        <sz val="10"/>
        <color theme="1"/>
        <rFont val="Times New Roman"/>
        <family val="1"/>
        <charset val="204"/>
      </rPr>
      <t xml:space="preserve"> - Количество документов по внесению изменений в документы территориального планирования и градостроительного зонирования </t>
    </r>
  </si>
  <si>
    <r>
      <rPr>
        <b/>
        <sz val="10"/>
        <color theme="1"/>
        <rFont val="Times New Roman"/>
        <family val="1"/>
        <charset val="204"/>
      </rPr>
      <t>Показатель 4.5</t>
    </r>
    <r>
      <rPr>
        <sz val="10"/>
        <color theme="1"/>
        <rFont val="Times New Roman"/>
        <family val="1"/>
        <charset val="204"/>
      </rPr>
      <t xml:space="preserve"> - Количество разработанных проектов (строительство, благоустройство), прошедших экспертизу проектной документации</t>
    </r>
  </si>
  <si>
    <t>Ужур 2, Учум, Кулун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</si>
  <si>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 за 1 полугодие 2022 года</t>
  </si>
  <si>
    <r>
      <t>Показатель 2.20 -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граждан («Здоровые дети – здоровье нации» на обустройство спортивной площадки)</t>
    </r>
  </si>
  <si>
    <t>Администрация Озероучумского сельсовета</t>
  </si>
  <si>
    <r>
      <t>Показатель 2.21 -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юридических лиц (индивидуальных предпринимателей) («Здоровые дети – здоровье нации» на обустройство спортивной площадки)</t>
    </r>
  </si>
  <si>
    <r>
      <t>Показатель 2.22 -</t>
    </r>
    <r>
      <rPr>
        <sz val="10"/>
        <color theme="1"/>
        <rFont val="Times New Roman"/>
        <family val="1"/>
        <charset val="204"/>
      </rPr>
      <t xml:space="preserve">Доля софинансирования проекта, направленного на поддержку местных инициатив, за счет средств граждан (Устройство детской игровой площадки "Солнечное детство") </t>
    </r>
  </si>
  <si>
    <r>
      <t>Показатель 2.23 -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юридических лиц (индивидуальных предпринимателей) (Устройство детской игровой площадки "Солнечное детство")</t>
    </r>
  </si>
  <si>
    <t>Администрация Прилужского сельсовета</t>
  </si>
  <si>
    <r>
      <t>Показатель 2.24 -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граждан (Ремонт кровли Приреченского СДК Ужурского района)</t>
    </r>
  </si>
  <si>
    <r>
      <t>Показатель 2.25 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юридических лиц (индивидуальных предпринимателей) (Ремонт кровли Приреченского СДК Ужурского района)</t>
    </r>
  </si>
  <si>
    <r>
      <t>Показатель 2.26 -</t>
    </r>
    <r>
      <rPr>
        <sz val="10"/>
        <color theme="1"/>
        <rFont val="Times New Roman"/>
        <family val="1"/>
        <charset val="204"/>
      </rPr>
      <t>Доля софинансирования проекта, направленного на поддержку местных инициатив, за счет средств граждан (Детская игровая площадка  в с. Солгон Ужурского района)</t>
    </r>
  </si>
  <si>
    <t>Администрация Солгонского сельсовета</t>
  </si>
  <si>
    <r>
      <rPr>
        <b/>
        <sz val="10"/>
        <color theme="1"/>
        <rFont val="Times New Roman"/>
        <family val="1"/>
        <charset val="204"/>
      </rPr>
      <t>Показатель 2.27 -</t>
    </r>
    <r>
      <rPr>
        <sz val="10"/>
        <color theme="1"/>
        <rFont val="Times New Roman"/>
        <family val="1"/>
        <charset val="204"/>
      </rPr>
      <t xml:space="preserve"> Доля софинансирования проекта, направленного на поддержку местных инициатив, за счет средств юридических лиц (индивидуальных предпринимателей) (Детская игровая площадка  в с. Солгон Ужурского района)</t>
    </r>
  </si>
  <si>
    <t>Администрация Локшинского, Приреченского, Крутоярского  сельсоветов</t>
  </si>
  <si>
    <r>
      <rPr>
        <b/>
        <sz val="10"/>
        <color theme="1"/>
        <rFont val="Times New Roman"/>
        <family val="1"/>
        <charset val="204"/>
      </rPr>
      <t>Показатель 3.4</t>
    </r>
    <r>
      <rPr>
        <sz val="10"/>
        <color theme="1"/>
        <rFont val="Times New Roman"/>
        <family val="1"/>
        <charset val="204"/>
      </rPr>
      <t xml:space="preserve"> - Количество приобретенных технических средств обучения, наглядных учебных и методических материалов для организаций, осуществляющих обучение детей, работы по профилактике детского дорожно-транспортного травматизма</t>
    </r>
  </si>
  <si>
    <t>аванс профинансирован</t>
  </si>
  <si>
    <t>все оплатили</t>
  </si>
  <si>
    <t>Кулун, Златоруновск?</t>
  </si>
  <si>
    <t>на 01.07 выполнено,но оплатили 01.08</t>
  </si>
  <si>
    <t>Кулуну только изыскания профинансировали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</si>
  <si>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1 полугодие 2022 года</t>
  </si>
  <si>
    <t>Государственная поддержка муниципальных комплексных проектов развития</t>
  </si>
  <si>
    <t>Строительство (реконструкция) объектов размещения отходов</t>
  </si>
  <si>
    <t>12100S6640</t>
  </si>
  <si>
    <t>12100S4940</t>
  </si>
  <si>
    <t>12100S4629</t>
  </si>
  <si>
    <t>Выполнение  полномочий  в области обращения с твердыми коммунальными отходами, ликвидация несанкционированных свалок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</si>
  <si>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 за 1 полугодие 2022 года Муниципальная программа «Развитие жилищно - коммунального хозяйства, строительства, транспорта, дорожного хозяйства и доступное жилье для граждан Ужурского района»</t>
  </si>
  <si>
    <t>Реализация мероприятий по поддержке местных инициатив</t>
  </si>
  <si>
    <t>Софинансирование субсидии на реализацию комплексных проектов по благоустройству территорий</t>
  </si>
  <si>
    <t xml:space="preserve">Обустройство и восстановление воинских захоронений </t>
  </si>
  <si>
    <t>520</t>
  </si>
  <si>
    <t>Обеспечение и повышение комфортности условий проживания граждан</t>
  </si>
  <si>
    <t>1220081240</t>
  </si>
  <si>
    <t xml:space="preserve">Обеспечение освещением территорий </t>
  </si>
  <si>
    <t>Обследование автомобильных трасс в части их покрытия подвижной радиотелефонной связью</t>
  </si>
  <si>
    <t>1220081160</t>
  </si>
  <si>
    <t>122D276450</t>
  </si>
  <si>
    <t>240</t>
  </si>
  <si>
    <t>Повышению безопасности дорожного движения</t>
  </si>
  <si>
    <t>Реализация мероприятий по капитальному и текущему ремонту автомобильных дорог общего пользования местного значения</t>
  </si>
  <si>
    <t>1230081330</t>
  </si>
  <si>
    <t>12300S6640</t>
  </si>
  <si>
    <t xml:space="preserve">Содержание автомобильных дорог общего пользования местного значения </t>
  </si>
  <si>
    <t>1230081320</t>
  </si>
  <si>
    <t>Обеспечение градостроительной деятельности на территории района, выполнение научно-исследовательской работы: «Разработка местных нормативов градостроительного проектирования Ужурского района Красноярского края»</t>
  </si>
  <si>
    <t xml:space="preserve">Выполнение инженерно-технических изысканий, проектных работ, экспертиз проектной документации, осуществление авторского надзора, проведение обследования технического состояния объектов, проведение работ по топографической съемке, инженерно-геодезическим, инженерно-геологическим, инженерно-гидрометеорологическим, инженерно-экологическим изысканиям и строительного контроля </t>
  </si>
  <si>
    <t>Разработка, актуализация схем водоснабжения, теплоснабжения</t>
  </si>
  <si>
    <t>Строительство и (или) реконструкция объектов коммунальной инфраструктуры, находящихся в муниципальной собственности, используемых в сфере водоснабжения, водоотведения</t>
  </si>
  <si>
    <t xml:space="preserve">Обеспечение мероприятий по оплате разницы между предельной стоимостью квадратного метра и фактической стоимостью квадратного метра в соответствии с заключенными муниципальными контрактами на строительство жилых домой, приобретение жилых помещений у застройщиков </t>
  </si>
  <si>
    <t>1240076030</t>
  </si>
  <si>
    <t>Ужур: КР водопров сетей, проект  по Всерос конкурсу - не оплачен</t>
  </si>
  <si>
    <t>Учум - выполнили</t>
  </si>
  <si>
    <t>1210075710</t>
  </si>
  <si>
    <t>521</t>
  </si>
  <si>
    <t>1220077410</t>
  </si>
  <si>
    <t>122F274510</t>
  </si>
  <si>
    <t>523</t>
  </si>
  <si>
    <t>12200S7420</t>
  </si>
  <si>
    <t>1220077420</t>
  </si>
  <si>
    <t>1220086410</t>
  </si>
  <si>
    <t>123R310601</t>
  </si>
  <si>
    <t>1230081080</t>
  </si>
  <si>
    <t>1230073950</t>
  </si>
  <si>
    <t>123R374270</t>
  </si>
  <si>
    <t>1014,3</t>
  </si>
  <si>
    <t>1240081060</t>
  </si>
  <si>
    <t>124F367483</t>
  </si>
  <si>
    <t>124F367484</t>
  </si>
  <si>
    <t>1240081170</t>
  </si>
  <si>
    <t>1-й год 2023</t>
  </si>
  <si>
    <t>2-й год 2024</t>
  </si>
  <si>
    <t>Обустройство  мест (площадок) накопления отходов потребления и (или) приобретение контейнерного оборудования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</si>
</sst>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0" borderId="0" xfId="0" applyFont="1"/>
    <xf numFmtId="0" fontId="3" fillId="0" borderId="21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3" fillId="3" borderId="31" xfId="0" applyFont="1" applyFill="1" applyBorder="1" applyAlignment="1">
      <alignment vertical="top" wrapText="1"/>
    </xf>
    <xf numFmtId="0" fontId="0" fillId="3" borderId="0" xfId="0" applyFill="1"/>
    <xf numFmtId="49" fontId="0" fillId="3" borderId="0" xfId="0" applyNumberFormat="1" applyFill="1"/>
    <xf numFmtId="0" fontId="5" fillId="3" borderId="0" xfId="0" applyFont="1" applyFill="1"/>
    <xf numFmtId="0" fontId="1" fillId="3" borderId="24" xfId="0" applyFont="1" applyFill="1" applyBorder="1" applyAlignment="1">
      <alignment horizontal="center" vertical="top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top" wrapText="1"/>
    </xf>
    <xf numFmtId="164" fontId="3" fillId="3" borderId="24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center"/>
    </xf>
    <xf numFmtId="0" fontId="1" fillId="3" borderId="32" xfId="0" applyFont="1" applyFill="1" applyBorder="1" applyAlignment="1">
      <alignment horizontal="center" vertical="top" wrapText="1"/>
    </xf>
    <xf numFmtId="49" fontId="1" fillId="3" borderId="32" xfId="0" applyNumberFormat="1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0" fontId="3" fillId="3" borderId="37" xfId="0" applyFont="1" applyFill="1" applyBorder="1" applyAlignment="1">
      <alignment vertical="top" wrapText="1"/>
    </xf>
    <xf numFmtId="0" fontId="3" fillId="3" borderId="30" xfId="0" applyFont="1" applyFill="1" applyBorder="1" applyAlignment="1">
      <alignment horizontal="left" vertical="center" wrapText="1"/>
    </xf>
    <xf numFmtId="164" fontId="3" fillId="3" borderId="19" xfId="0" applyNumberFormat="1" applyFont="1" applyFill="1" applyBorder="1" applyAlignment="1">
      <alignment horizontal="center" vertical="top" wrapText="1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3" borderId="0" xfId="0" applyFont="1" applyFill="1"/>
    <xf numFmtId="164" fontId="6" fillId="3" borderId="19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9" fontId="0" fillId="0" borderId="0" xfId="0" applyNumberFormat="1" applyBorder="1" applyAlignment="1">
      <alignment wrapText="1"/>
    </xf>
    <xf numFmtId="164" fontId="6" fillId="0" borderId="19" xfId="0" applyNumberFormat="1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left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1" fillId="3" borderId="43" xfId="0" applyFont="1" applyFill="1" applyBorder="1"/>
    <xf numFmtId="0" fontId="3" fillId="0" borderId="21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0" fillId="3" borderId="31" xfId="0" applyFill="1" applyBorder="1"/>
    <xf numFmtId="0" fontId="3" fillId="3" borderId="19" xfId="0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3" borderId="32" xfId="0" applyNumberFormat="1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center" vertical="center" wrapText="1"/>
    </xf>
    <xf numFmtId="164" fontId="1" fillId="3" borderId="19" xfId="0" applyNumberFormat="1" applyFont="1" applyFill="1" applyBorder="1" applyAlignment="1">
      <alignment horizontal="center" vertical="center" wrapText="1"/>
    </xf>
    <xf numFmtId="164" fontId="2" fillId="3" borderId="39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vertical="center" wrapText="1"/>
    </xf>
    <xf numFmtId="0" fontId="1" fillId="0" borderId="0" xfId="0" applyFont="1" applyAlignment="1"/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164" fontId="3" fillId="4" borderId="30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0" xfId="0" applyFill="1"/>
    <xf numFmtId="0" fontId="1" fillId="0" borderId="33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164" fontId="3" fillId="0" borderId="13" xfId="0" applyNumberFormat="1" applyFont="1" applyFill="1" applyBorder="1" applyAlignment="1">
      <alignment horizontal="center" vertical="top" wrapText="1"/>
    </xf>
    <xf numFmtId="164" fontId="3" fillId="0" borderId="24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 wrapText="1"/>
    </xf>
    <xf numFmtId="164" fontId="3" fillId="0" borderId="22" xfId="0" applyNumberFormat="1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2" fontId="3" fillId="0" borderId="22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center" vertical="top" wrapText="1"/>
    </xf>
    <xf numFmtId="164" fontId="3" fillId="0" borderId="42" xfId="0" applyNumberFormat="1" applyFont="1" applyFill="1" applyBorder="1" applyAlignment="1">
      <alignment horizontal="center" vertical="top" wrapText="1"/>
    </xf>
    <xf numFmtId="164" fontId="3" fillId="0" borderId="49" xfId="0" applyNumberFormat="1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center" vertical="top" wrapText="1"/>
    </xf>
    <xf numFmtId="164" fontId="3" fillId="0" borderId="25" xfId="0" applyNumberFormat="1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32" xfId="0" applyFont="1" applyFill="1" applyBorder="1" applyAlignment="1">
      <alignment horizontal="center" vertical="top" wrapText="1"/>
    </xf>
    <xf numFmtId="2" fontId="3" fillId="0" borderId="32" xfId="0" applyNumberFormat="1" applyFont="1" applyFill="1" applyBorder="1" applyAlignment="1">
      <alignment horizontal="center" vertical="top" wrapText="1"/>
    </xf>
    <xf numFmtId="2" fontId="3" fillId="0" borderId="46" xfId="0" applyNumberFormat="1" applyFont="1" applyFill="1" applyBorder="1" applyAlignment="1">
      <alignment horizontal="center" vertical="top" wrapText="1"/>
    </xf>
    <xf numFmtId="2" fontId="3" fillId="0" borderId="37" xfId="0" applyNumberFormat="1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49" xfId="0" applyFont="1" applyFill="1" applyBorder="1" applyAlignment="1">
      <alignment horizontal="center" vertical="top" wrapText="1"/>
    </xf>
    <xf numFmtId="164" fontId="7" fillId="0" borderId="13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9" xfId="0" applyFont="1" applyBorder="1" applyAlignment="1">
      <alignment horizontal="center" vertical="top" wrapText="1"/>
    </xf>
    <xf numFmtId="0" fontId="7" fillId="0" borderId="52" xfId="0" applyFont="1" applyBorder="1" applyAlignment="1">
      <alignment horizontal="center" vertical="top" wrapText="1"/>
    </xf>
    <xf numFmtId="0" fontId="6" fillId="0" borderId="42" xfId="0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center" vertical="top" wrapText="1"/>
    </xf>
    <xf numFmtId="0" fontId="3" fillId="0" borderId="48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51" xfId="0" applyFont="1" applyFill="1" applyBorder="1" applyAlignment="1">
      <alignment horizontal="center" vertical="top" wrapText="1"/>
    </xf>
    <xf numFmtId="165" fontId="3" fillId="0" borderId="13" xfId="0" applyNumberFormat="1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top" wrapText="1"/>
    </xf>
    <xf numFmtId="2" fontId="3" fillId="0" borderId="42" xfId="0" applyNumberFormat="1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left" vertical="top" wrapText="1"/>
    </xf>
    <xf numFmtId="2" fontId="0" fillId="0" borderId="0" xfId="0" applyNumberFormat="1"/>
    <xf numFmtId="0" fontId="3" fillId="0" borderId="32" xfId="0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top" wrapText="1"/>
    </xf>
    <xf numFmtId="0" fontId="7" fillId="0" borderId="42" xfId="0" applyFont="1" applyFill="1" applyBorder="1" applyAlignment="1">
      <alignment horizontal="center" vertical="top" wrapText="1"/>
    </xf>
    <xf numFmtId="0" fontId="7" fillId="0" borderId="52" xfId="0" applyFont="1" applyFill="1" applyBorder="1" applyAlignment="1">
      <alignment horizontal="center" vertical="top" wrapText="1"/>
    </xf>
    <xf numFmtId="165" fontId="0" fillId="0" borderId="0" xfId="0" applyNumberFormat="1"/>
    <xf numFmtId="0" fontId="7" fillId="0" borderId="24" xfId="0" applyFont="1" applyBorder="1" applyAlignment="1">
      <alignment horizontal="left" vertical="top" wrapTex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top" wrapText="1"/>
    </xf>
    <xf numFmtId="0" fontId="3" fillId="0" borderId="32" xfId="0" applyFont="1" applyFill="1" applyBorder="1" applyAlignment="1">
      <alignment horizontal="left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164" fontId="3" fillId="0" borderId="46" xfId="0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42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164" fontId="3" fillId="0" borderId="3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center" vertical="top" wrapText="1"/>
    </xf>
    <xf numFmtId="49" fontId="3" fillId="0" borderId="47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top" wrapText="1"/>
    </xf>
    <xf numFmtId="164" fontId="0" fillId="3" borderId="0" xfId="0" applyNumberFormat="1" applyFill="1"/>
    <xf numFmtId="164" fontId="1" fillId="3" borderId="0" xfId="0" applyNumberFormat="1" applyFont="1" applyFill="1"/>
    <xf numFmtId="0" fontId="8" fillId="0" borderId="0" xfId="0" applyFont="1" applyBorder="1" applyAlignment="1">
      <alignment horizontal="center" vertical="top" wrapText="1"/>
    </xf>
    <xf numFmtId="0" fontId="0" fillId="3" borderId="0" xfId="0" applyFill="1" applyBorder="1"/>
    <xf numFmtId="164" fontId="6" fillId="0" borderId="39" xfId="0" applyNumberFormat="1" applyFont="1" applyFill="1" applyBorder="1" applyAlignment="1">
      <alignment horizontal="center" vertical="top" wrapText="1"/>
    </xf>
    <xf numFmtId="164" fontId="3" fillId="0" borderId="39" xfId="0" applyNumberFormat="1" applyFont="1" applyFill="1" applyBorder="1" applyAlignment="1">
      <alignment horizontal="center" vertical="top" wrapText="1"/>
    </xf>
    <xf numFmtId="164" fontId="3" fillId="0" borderId="14" xfId="0" applyNumberFormat="1" applyFont="1" applyFill="1" applyBorder="1" applyAlignment="1">
      <alignment horizontal="center" vertical="top" wrapText="1"/>
    </xf>
    <xf numFmtId="164" fontId="3" fillId="0" borderId="40" xfId="0" applyNumberFormat="1" applyFont="1" applyFill="1" applyBorder="1" applyAlignment="1">
      <alignment horizontal="center" vertical="top" wrapText="1"/>
    </xf>
    <xf numFmtId="164" fontId="3" fillId="3" borderId="4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6" fillId="0" borderId="2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top" wrapText="1"/>
    </xf>
    <xf numFmtId="49" fontId="1" fillId="3" borderId="24" xfId="0" applyNumberFormat="1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3" fillId="3" borderId="19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vertical="center" wrapText="1"/>
    </xf>
    <xf numFmtId="164" fontId="3" fillId="3" borderId="32" xfId="0" applyNumberFormat="1" applyFont="1" applyFill="1" applyBorder="1" applyAlignment="1">
      <alignment horizontal="center" vertical="center" wrapText="1"/>
    </xf>
    <xf numFmtId="164" fontId="3" fillId="3" borderId="30" xfId="0" applyNumberFormat="1" applyFont="1" applyFill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 wrapText="1"/>
    </xf>
    <xf numFmtId="164" fontId="0" fillId="3" borderId="30" xfId="0" applyNumberForma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view="pageBreakPreview" topLeftCell="A58" zoomScale="90" zoomScaleNormal="80" zoomScaleSheetLayoutView="90" workbookViewId="0">
      <selection activeCell="A60" sqref="A60:H60"/>
    </sheetView>
  </sheetViews>
  <sheetFormatPr defaultRowHeight="15.75"/>
  <cols>
    <col min="1" max="1" width="3.28515625" style="1" customWidth="1"/>
    <col min="2" max="2" width="42.5703125" style="1" customWidth="1"/>
    <col min="3" max="3" width="11.5703125" style="1" customWidth="1"/>
    <col min="4" max="4" width="38.7109375" style="1" customWidth="1"/>
    <col min="5" max="5" width="13.5703125" style="1" customWidth="1"/>
    <col min="6" max="6" width="13.7109375" style="1" customWidth="1"/>
    <col min="7" max="7" width="13.85546875" style="1" customWidth="1"/>
    <col min="8" max="8" width="14" style="1" customWidth="1"/>
  </cols>
  <sheetData>
    <row r="1" spans="1:9" ht="15" customHeight="1">
      <c r="E1" s="231" t="s">
        <v>134</v>
      </c>
      <c r="F1" s="231"/>
      <c r="G1" s="231"/>
      <c r="H1" s="231"/>
    </row>
    <row r="2" spans="1:9" ht="48.75" customHeight="1">
      <c r="E2" s="232" t="s">
        <v>5</v>
      </c>
      <c r="F2" s="232"/>
      <c r="G2" s="232"/>
      <c r="H2" s="232"/>
    </row>
    <row r="3" spans="1:9">
      <c r="A3" s="219" t="s">
        <v>215</v>
      </c>
      <c r="B3" s="220"/>
      <c r="C3" s="220"/>
      <c r="D3" s="220"/>
      <c r="E3" s="220"/>
      <c r="F3" s="220"/>
      <c r="G3" s="220"/>
      <c r="H3" s="220"/>
    </row>
    <row r="4" spans="1:9" ht="4.5" customHeight="1" thickBot="1"/>
    <row r="5" spans="1:9" thickBot="1">
      <c r="A5" s="226" t="s">
        <v>0</v>
      </c>
      <c r="B5" s="226" t="s">
        <v>1</v>
      </c>
      <c r="C5" s="226" t="s">
        <v>2</v>
      </c>
      <c r="D5" s="226" t="s">
        <v>3</v>
      </c>
      <c r="E5" s="228" t="s">
        <v>4</v>
      </c>
      <c r="F5" s="229"/>
      <c r="G5" s="229"/>
      <c r="H5" s="230"/>
    </row>
    <row r="6" spans="1:9" ht="57" customHeight="1" thickBot="1">
      <c r="A6" s="227"/>
      <c r="B6" s="227"/>
      <c r="C6" s="227"/>
      <c r="D6" s="227"/>
      <c r="E6" s="30" t="s">
        <v>216</v>
      </c>
      <c r="F6" s="30" t="s">
        <v>217</v>
      </c>
      <c r="G6" s="30" t="s">
        <v>218</v>
      </c>
      <c r="H6" s="30" t="s">
        <v>219</v>
      </c>
    </row>
    <row r="7" spans="1:9" ht="11.25" customHeight="1" thickBot="1">
      <c r="A7" s="34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9" ht="33.75" customHeight="1" thickBot="1">
      <c r="A8" s="237" t="s">
        <v>75</v>
      </c>
      <c r="B8" s="238"/>
      <c r="C8" s="238"/>
      <c r="D8" s="238"/>
      <c r="E8" s="238"/>
      <c r="F8" s="238"/>
      <c r="G8" s="238"/>
      <c r="H8" s="239"/>
    </row>
    <row r="9" spans="1:9" ht="17.25" customHeight="1" thickBot="1">
      <c r="A9" s="240" t="s">
        <v>126</v>
      </c>
      <c r="B9" s="241"/>
      <c r="C9" s="241"/>
      <c r="D9" s="241"/>
      <c r="E9" s="241"/>
      <c r="F9" s="241"/>
      <c r="G9" s="241"/>
      <c r="H9" s="242"/>
    </row>
    <row r="10" spans="1:9" ht="17.25" customHeight="1">
      <c r="A10" s="245" t="s">
        <v>120</v>
      </c>
      <c r="B10" s="246"/>
      <c r="C10" s="246"/>
      <c r="D10" s="246"/>
      <c r="E10" s="246"/>
      <c r="F10" s="246"/>
      <c r="G10" s="246"/>
      <c r="H10" s="247"/>
    </row>
    <row r="11" spans="1:9" ht="18" customHeight="1">
      <c r="A11" s="234" t="s">
        <v>121</v>
      </c>
      <c r="B11" s="243"/>
      <c r="C11" s="243"/>
      <c r="D11" s="243"/>
      <c r="E11" s="243"/>
      <c r="F11" s="243"/>
      <c r="G11" s="243"/>
      <c r="H11" s="244"/>
    </row>
    <row r="12" spans="1:9" ht="41.25" customHeight="1">
      <c r="A12" s="2">
        <v>1</v>
      </c>
      <c r="B12" s="132" t="s">
        <v>220</v>
      </c>
      <c r="C12" s="133" t="s">
        <v>186</v>
      </c>
      <c r="D12" s="132" t="s">
        <v>187</v>
      </c>
      <c r="E12" s="130">
        <v>5898</v>
      </c>
      <c r="F12" s="130">
        <v>200</v>
      </c>
      <c r="G12" s="134">
        <v>200</v>
      </c>
      <c r="H12" s="134">
        <v>200</v>
      </c>
      <c r="I12" t="s">
        <v>221</v>
      </c>
    </row>
    <row r="13" spans="1:9" ht="28.5" customHeight="1">
      <c r="A13" s="2">
        <v>2</v>
      </c>
      <c r="B13" s="132" t="s">
        <v>222</v>
      </c>
      <c r="C13" s="133" t="s">
        <v>190</v>
      </c>
      <c r="D13" s="132" t="s">
        <v>187</v>
      </c>
      <c r="E13" s="135">
        <v>5</v>
      </c>
      <c r="F13" s="135">
        <v>2</v>
      </c>
      <c r="G13" s="136">
        <v>2</v>
      </c>
      <c r="H13" s="136">
        <v>2</v>
      </c>
      <c r="I13" t="s">
        <v>189</v>
      </c>
    </row>
    <row r="14" spans="1:9" ht="41.25" customHeight="1">
      <c r="A14" s="2">
        <v>3</v>
      </c>
      <c r="B14" s="132" t="s">
        <v>223</v>
      </c>
      <c r="C14" s="133" t="s">
        <v>188</v>
      </c>
      <c r="D14" s="132" t="s">
        <v>187</v>
      </c>
      <c r="E14" s="130">
        <v>26</v>
      </c>
      <c r="F14" s="130">
        <v>10</v>
      </c>
      <c r="G14" s="134">
        <v>10</v>
      </c>
      <c r="H14" s="134">
        <v>10</v>
      </c>
      <c r="I14" t="s">
        <v>189</v>
      </c>
    </row>
    <row r="15" spans="1:9" ht="41.25" customHeight="1" thickBot="1">
      <c r="A15" s="137">
        <v>4</v>
      </c>
      <c r="B15" s="142" t="s">
        <v>224</v>
      </c>
      <c r="C15" s="143" t="s">
        <v>190</v>
      </c>
      <c r="D15" s="142" t="s">
        <v>187</v>
      </c>
      <c r="E15" s="131">
        <v>51</v>
      </c>
      <c r="F15" s="131">
        <v>0</v>
      </c>
      <c r="G15" s="144">
        <v>0</v>
      </c>
      <c r="H15" s="144">
        <v>0</v>
      </c>
      <c r="I15" t="s">
        <v>189</v>
      </c>
    </row>
    <row r="16" spans="1:9" ht="41.25" customHeight="1" thickBot="1">
      <c r="A16" s="137">
        <v>5</v>
      </c>
      <c r="B16" s="142" t="s">
        <v>225</v>
      </c>
      <c r="C16" s="139" t="s">
        <v>226</v>
      </c>
      <c r="D16" s="138" t="s">
        <v>187</v>
      </c>
      <c r="E16" s="140">
        <v>166</v>
      </c>
      <c r="F16" s="140">
        <v>0</v>
      </c>
      <c r="G16" s="141">
        <v>0</v>
      </c>
      <c r="H16" s="141">
        <v>0</v>
      </c>
      <c r="I16" t="s">
        <v>189</v>
      </c>
    </row>
    <row r="17" spans="1:9" ht="39.75" customHeight="1" thickBot="1">
      <c r="A17" s="137">
        <v>6</v>
      </c>
      <c r="B17" s="142" t="s">
        <v>227</v>
      </c>
      <c r="C17" s="139" t="s">
        <v>188</v>
      </c>
      <c r="D17" s="138" t="s">
        <v>187</v>
      </c>
      <c r="E17" s="140">
        <v>392</v>
      </c>
      <c r="F17" s="140">
        <v>0</v>
      </c>
      <c r="G17" s="141">
        <v>0</v>
      </c>
      <c r="H17" s="141">
        <v>0</v>
      </c>
      <c r="I17" t="s">
        <v>189</v>
      </c>
    </row>
    <row r="18" spans="1:9" ht="0.75" hidden="1" customHeight="1" thickBot="1">
      <c r="A18" s="137"/>
      <c r="B18" s="142" t="s">
        <v>192</v>
      </c>
      <c r="C18" s="139"/>
      <c r="D18" s="138"/>
      <c r="E18" s="140"/>
      <c r="F18" s="140"/>
      <c r="G18" s="141"/>
      <c r="H18" s="141"/>
      <c r="I18" t="s">
        <v>191</v>
      </c>
    </row>
    <row r="19" spans="1:9" ht="109.5" hidden="1" customHeight="1" thickBot="1">
      <c r="A19" s="3"/>
      <c r="B19" s="145" t="s">
        <v>193</v>
      </c>
      <c r="C19" s="143"/>
      <c r="D19" s="142"/>
      <c r="E19" s="131"/>
      <c r="F19" s="131"/>
      <c r="G19" s="144"/>
      <c r="H19" s="144"/>
      <c r="I19" t="s">
        <v>194</v>
      </c>
    </row>
    <row r="20" spans="1:9" ht="16.5" customHeight="1" thickBot="1">
      <c r="A20" s="240" t="s">
        <v>128</v>
      </c>
      <c r="B20" s="241"/>
      <c r="C20" s="241"/>
      <c r="D20" s="241"/>
      <c r="E20" s="241"/>
      <c r="F20" s="241"/>
      <c r="G20" s="241"/>
      <c r="H20" s="242"/>
    </row>
    <row r="21" spans="1:9" ht="12.75" customHeight="1">
      <c r="A21" s="221" t="s">
        <v>122</v>
      </c>
      <c r="B21" s="222"/>
      <c r="C21" s="222"/>
      <c r="D21" s="222"/>
      <c r="E21" s="222"/>
      <c r="F21" s="222"/>
      <c r="G21" s="222"/>
      <c r="H21" s="223"/>
    </row>
    <row r="22" spans="1:9" ht="14.25" customHeight="1">
      <c r="A22" s="234" t="s">
        <v>123</v>
      </c>
      <c r="B22" s="243"/>
      <c r="C22" s="243"/>
      <c r="D22" s="243"/>
      <c r="E22" s="243"/>
      <c r="F22" s="243"/>
      <c r="G22" s="243"/>
      <c r="H22" s="244"/>
    </row>
    <row r="23" spans="1:9" ht="42.75" customHeight="1" thickBot="1">
      <c r="A23" s="137">
        <v>1</v>
      </c>
      <c r="B23" s="142" t="s">
        <v>195</v>
      </c>
      <c r="C23" s="143" t="s">
        <v>188</v>
      </c>
      <c r="D23" s="143" t="s">
        <v>196</v>
      </c>
      <c r="E23" s="143">
        <v>1</v>
      </c>
      <c r="F23" s="143">
        <v>1</v>
      </c>
      <c r="G23" s="146">
        <v>1</v>
      </c>
      <c r="H23" s="146">
        <v>1</v>
      </c>
    </row>
    <row r="24" spans="1:9" ht="51.75" customHeight="1">
      <c r="A24" s="137">
        <v>2</v>
      </c>
      <c r="B24" s="138" t="s">
        <v>197</v>
      </c>
      <c r="C24" s="147" t="s">
        <v>190</v>
      </c>
      <c r="D24" s="147" t="s">
        <v>196</v>
      </c>
      <c r="E24" s="147">
        <v>4</v>
      </c>
      <c r="F24" s="147">
        <v>4</v>
      </c>
      <c r="G24" s="148">
        <v>4</v>
      </c>
      <c r="H24" s="149">
        <v>4</v>
      </c>
    </row>
    <row r="25" spans="1:9" ht="39" customHeight="1">
      <c r="A25" s="137">
        <v>3</v>
      </c>
      <c r="B25" s="132" t="s">
        <v>198</v>
      </c>
      <c r="C25" s="147" t="s">
        <v>190</v>
      </c>
      <c r="D25" s="147" t="s">
        <v>77</v>
      </c>
      <c r="E25" s="147">
        <v>12</v>
      </c>
      <c r="F25" s="147">
        <v>12</v>
      </c>
      <c r="G25" s="148">
        <v>12</v>
      </c>
      <c r="H25" s="149">
        <v>12</v>
      </c>
    </row>
    <row r="26" spans="1:9" ht="42.75" customHeight="1">
      <c r="A26" s="137">
        <v>4</v>
      </c>
      <c r="B26" s="132" t="s">
        <v>199</v>
      </c>
      <c r="C26" s="147" t="s">
        <v>190</v>
      </c>
      <c r="D26" s="147" t="s">
        <v>200</v>
      </c>
      <c r="E26" s="147">
        <v>12</v>
      </c>
      <c r="F26" s="147">
        <v>12</v>
      </c>
      <c r="G26" s="148">
        <v>12</v>
      </c>
      <c r="H26" s="149">
        <v>12</v>
      </c>
    </row>
    <row r="27" spans="1:9" ht="36.75" customHeight="1">
      <c r="A27" s="137">
        <v>5</v>
      </c>
      <c r="B27" s="132" t="s">
        <v>228</v>
      </c>
      <c r="C27" s="147" t="s">
        <v>188</v>
      </c>
      <c r="D27" s="147" t="s">
        <v>196</v>
      </c>
      <c r="E27" s="147">
        <v>1</v>
      </c>
      <c r="F27" s="147">
        <v>0</v>
      </c>
      <c r="G27" s="148">
        <v>0</v>
      </c>
      <c r="H27" s="149">
        <v>0</v>
      </c>
    </row>
    <row r="28" spans="1:9" ht="60.75" customHeight="1">
      <c r="A28" s="137">
        <v>6</v>
      </c>
      <c r="B28" s="132" t="s">
        <v>229</v>
      </c>
      <c r="C28" s="147" t="s">
        <v>188</v>
      </c>
      <c r="D28" s="147" t="s">
        <v>196</v>
      </c>
      <c r="E28" s="147">
        <v>1</v>
      </c>
      <c r="F28" s="147">
        <v>0</v>
      </c>
      <c r="G28" s="148">
        <v>0</v>
      </c>
      <c r="H28" s="149">
        <v>0</v>
      </c>
    </row>
    <row r="29" spans="1:9" ht="37.5" customHeight="1">
      <c r="A29" s="137">
        <v>7</v>
      </c>
      <c r="B29" s="132" t="s">
        <v>230</v>
      </c>
      <c r="C29" s="147" t="s">
        <v>188</v>
      </c>
      <c r="D29" s="147" t="s">
        <v>196</v>
      </c>
      <c r="E29" s="147">
        <v>1</v>
      </c>
      <c r="F29" s="147">
        <v>0</v>
      </c>
      <c r="G29" s="148">
        <v>0</v>
      </c>
      <c r="H29" s="149">
        <v>0</v>
      </c>
    </row>
    <row r="30" spans="1:9" ht="37.5" customHeight="1">
      <c r="A30" s="137">
        <v>8</v>
      </c>
      <c r="B30" s="132" t="s">
        <v>231</v>
      </c>
      <c r="C30" s="147" t="s">
        <v>190</v>
      </c>
      <c r="D30" s="147" t="s">
        <v>232</v>
      </c>
      <c r="E30" s="147">
        <v>3</v>
      </c>
      <c r="F30" s="147">
        <v>0</v>
      </c>
      <c r="G30" s="148">
        <v>0</v>
      </c>
      <c r="H30" s="149">
        <v>0</v>
      </c>
    </row>
    <row r="31" spans="1:9" ht="92.25" customHeight="1">
      <c r="A31" s="137">
        <v>9</v>
      </c>
      <c r="B31" s="132" t="s">
        <v>233</v>
      </c>
      <c r="C31" s="147" t="s">
        <v>76</v>
      </c>
      <c r="D31" s="147" t="s">
        <v>265</v>
      </c>
      <c r="E31" s="147">
        <v>15</v>
      </c>
      <c r="F31" s="147">
        <v>0</v>
      </c>
      <c r="G31" s="148">
        <v>0</v>
      </c>
      <c r="H31" s="149">
        <v>0</v>
      </c>
    </row>
    <row r="32" spans="1:9" ht="66.75" customHeight="1">
      <c r="A32" s="167">
        <v>10</v>
      </c>
      <c r="B32" s="132" t="s">
        <v>234</v>
      </c>
      <c r="C32" s="139" t="s">
        <v>76</v>
      </c>
      <c r="D32" s="139" t="s">
        <v>196</v>
      </c>
      <c r="E32" s="139">
        <v>3</v>
      </c>
      <c r="F32" s="139">
        <v>0</v>
      </c>
      <c r="G32" s="171">
        <v>0</v>
      </c>
      <c r="H32" s="160">
        <v>0</v>
      </c>
    </row>
    <row r="33" spans="1:8" ht="68.25" customHeight="1">
      <c r="A33" s="167">
        <v>11</v>
      </c>
      <c r="B33" s="132" t="s">
        <v>235</v>
      </c>
      <c r="C33" s="139" t="s">
        <v>76</v>
      </c>
      <c r="D33" s="139" t="s">
        <v>196</v>
      </c>
      <c r="E33" s="139">
        <v>7</v>
      </c>
      <c r="F33" s="139">
        <v>0</v>
      </c>
      <c r="G33" s="171">
        <v>0</v>
      </c>
      <c r="H33" s="160">
        <v>0</v>
      </c>
    </row>
    <row r="34" spans="1:8" ht="55.5" customHeight="1">
      <c r="A34" s="167">
        <v>12</v>
      </c>
      <c r="B34" s="132" t="s">
        <v>236</v>
      </c>
      <c r="C34" s="139" t="s">
        <v>76</v>
      </c>
      <c r="D34" s="139" t="s">
        <v>204</v>
      </c>
      <c r="E34" s="139">
        <v>3</v>
      </c>
      <c r="F34" s="139">
        <v>0</v>
      </c>
      <c r="G34" s="171">
        <v>0</v>
      </c>
      <c r="H34" s="160">
        <v>0</v>
      </c>
    </row>
    <row r="35" spans="1:8" ht="82.5" customHeight="1">
      <c r="A35" s="167">
        <v>13</v>
      </c>
      <c r="B35" s="132" t="s">
        <v>237</v>
      </c>
      <c r="C35" s="139" t="s">
        <v>76</v>
      </c>
      <c r="D35" s="139" t="s">
        <v>204</v>
      </c>
      <c r="E35" s="139">
        <v>8</v>
      </c>
      <c r="F35" s="139">
        <v>0</v>
      </c>
      <c r="G35" s="171">
        <v>0</v>
      </c>
      <c r="H35" s="160">
        <v>0</v>
      </c>
    </row>
    <row r="36" spans="1:8" ht="70.5" customHeight="1">
      <c r="A36" s="167">
        <v>14</v>
      </c>
      <c r="B36" s="132" t="s">
        <v>238</v>
      </c>
      <c r="C36" s="139" t="s">
        <v>76</v>
      </c>
      <c r="D36" s="139" t="s">
        <v>239</v>
      </c>
      <c r="E36" s="139">
        <v>3</v>
      </c>
      <c r="F36" s="139">
        <v>0</v>
      </c>
      <c r="G36" s="171">
        <v>0</v>
      </c>
      <c r="H36" s="160">
        <v>0</v>
      </c>
    </row>
    <row r="37" spans="1:8" ht="90" customHeight="1">
      <c r="A37" s="167">
        <v>15</v>
      </c>
      <c r="B37" s="132" t="s">
        <v>240</v>
      </c>
      <c r="C37" s="139" t="s">
        <v>76</v>
      </c>
      <c r="D37" s="139" t="s">
        <v>239</v>
      </c>
      <c r="E37" s="139">
        <v>13.7</v>
      </c>
      <c r="F37" s="139">
        <v>0</v>
      </c>
      <c r="G37" s="171">
        <v>0</v>
      </c>
      <c r="H37" s="160">
        <v>0</v>
      </c>
    </row>
    <row r="38" spans="1:8" ht="77.25" customHeight="1">
      <c r="A38" s="167">
        <v>16</v>
      </c>
      <c r="B38" s="132" t="s">
        <v>241</v>
      </c>
      <c r="C38" s="139" t="s">
        <v>76</v>
      </c>
      <c r="D38" s="139" t="s">
        <v>201</v>
      </c>
      <c r="E38" s="139">
        <v>3</v>
      </c>
      <c r="F38" s="139">
        <v>0</v>
      </c>
      <c r="G38" s="171">
        <v>0</v>
      </c>
      <c r="H38" s="160">
        <v>0</v>
      </c>
    </row>
    <row r="39" spans="1:8" ht="82.5" customHeight="1">
      <c r="A39" s="167">
        <v>17</v>
      </c>
      <c r="B39" s="132" t="s">
        <v>242</v>
      </c>
      <c r="C39" s="139" t="s">
        <v>76</v>
      </c>
      <c r="D39" s="139" t="s">
        <v>201</v>
      </c>
      <c r="E39" s="139">
        <v>12.5</v>
      </c>
      <c r="F39" s="139">
        <v>0</v>
      </c>
      <c r="G39" s="171">
        <v>0</v>
      </c>
      <c r="H39" s="160">
        <v>0</v>
      </c>
    </row>
    <row r="40" spans="1:8" ht="74.25" customHeight="1">
      <c r="A40" s="167">
        <v>18</v>
      </c>
      <c r="B40" s="132" t="s">
        <v>243</v>
      </c>
      <c r="C40" s="139" t="s">
        <v>76</v>
      </c>
      <c r="D40" s="139" t="s">
        <v>205</v>
      </c>
      <c r="E40" s="139">
        <v>4</v>
      </c>
      <c r="F40" s="139">
        <v>0</v>
      </c>
      <c r="G40" s="171">
        <v>0</v>
      </c>
      <c r="H40" s="160">
        <v>0</v>
      </c>
    </row>
    <row r="41" spans="1:8" ht="74.25" customHeight="1">
      <c r="A41" s="167">
        <v>19</v>
      </c>
      <c r="B41" s="132" t="s">
        <v>244</v>
      </c>
      <c r="C41" s="139" t="s">
        <v>76</v>
      </c>
      <c r="D41" s="139" t="s">
        <v>205</v>
      </c>
      <c r="E41" s="139">
        <v>4.7</v>
      </c>
      <c r="F41" s="139">
        <v>0</v>
      </c>
      <c r="G41" s="171">
        <v>0</v>
      </c>
      <c r="H41" s="160">
        <v>0</v>
      </c>
    </row>
    <row r="42" spans="1:8" ht="74.25" customHeight="1">
      <c r="A42" s="167">
        <v>20</v>
      </c>
      <c r="B42" s="175" t="s">
        <v>254</v>
      </c>
      <c r="C42" s="139" t="s">
        <v>76</v>
      </c>
      <c r="D42" s="139" t="s">
        <v>255</v>
      </c>
      <c r="E42" s="139">
        <v>3</v>
      </c>
      <c r="F42" s="139">
        <v>0</v>
      </c>
      <c r="G42" s="171">
        <v>0</v>
      </c>
      <c r="H42" s="160">
        <v>0</v>
      </c>
    </row>
    <row r="43" spans="1:8" ht="74.25" customHeight="1">
      <c r="A43" s="167">
        <v>21</v>
      </c>
      <c r="B43" s="175" t="s">
        <v>256</v>
      </c>
      <c r="C43" s="139" t="s">
        <v>76</v>
      </c>
      <c r="D43" s="139" t="s">
        <v>255</v>
      </c>
      <c r="E43" s="139">
        <v>7.1</v>
      </c>
      <c r="F43" s="139">
        <v>0</v>
      </c>
      <c r="G43" s="171">
        <v>0</v>
      </c>
      <c r="H43" s="160">
        <v>0</v>
      </c>
    </row>
    <row r="44" spans="1:8" ht="74.25" customHeight="1">
      <c r="A44" s="167">
        <v>22</v>
      </c>
      <c r="B44" s="175" t="s">
        <v>257</v>
      </c>
      <c r="C44" s="139" t="s">
        <v>76</v>
      </c>
      <c r="D44" s="139" t="s">
        <v>259</v>
      </c>
      <c r="E44" s="139">
        <v>3</v>
      </c>
      <c r="F44" s="139">
        <v>0</v>
      </c>
      <c r="G44" s="171">
        <v>0</v>
      </c>
      <c r="H44" s="160">
        <v>0</v>
      </c>
    </row>
    <row r="45" spans="1:8" ht="74.25" customHeight="1">
      <c r="A45" s="167">
        <v>23</v>
      </c>
      <c r="B45" s="175" t="s">
        <v>258</v>
      </c>
      <c r="C45" s="139" t="s">
        <v>76</v>
      </c>
      <c r="D45" s="139" t="s">
        <v>259</v>
      </c>
      <c r="E45" s="139">
        <v>7</v>
      </c>
      <c r="F45" s="139">
        <v>0</v>
      </c>
      <c r="G45" s="171">
        <v>0</v>
      </c>
      <c r="H45" s="160">
        <v>0</v>
      </c>
    </row>
    <row r="46" spans="1:8" ht="74.25" customHeight="1">
      <c r="A46" s="167">
        <v>24</v>
      </c>
      <c r="B46" s="175" t="s">
        <v>260</v>
      </c>
      <c r="C46" s="139" t="s">
        <v>76</v>
      </c>
      <c r="D46" s="139" t="s">
        <v>206</v>
      </c>
      <c r="E46" s="139">
        <v>4.4000000000000004</v>
      </c>
      <c r="F46" s="139">
        <v>0</v>
      </c>
      <c r="G46" s="171">
        <v>0</v>
      </c>
      <c r="H46" s="160">
        <v>0</v>
      </c>
    </row>
    <row r="47" spans="1:8" ht="74.25" customHeight="1">
      <c r="A47" s="167">
        <v>25</v>
      </c>
      <c r="B47" s="175" t="s">
        <v>261</v>
      </c>
      <c r="C47" s="139" t="s">
        <v>76</v>
      </c>
      <c r="D47" s="139" t="s">
        <v>206</v>
      </c>
      <c r="E47" s="139">
        <v>11.2</v>
      </c>
      <c r="F47" s="139">
        <v>0</v>
      </c>
      <c r="G47" s="171">
        <v>0</v>
      </c>
      <c r="H47" s="160">
        <v>0</v>
      </c>
    </row>
    <row r="48" spans="1:8" ht="74.25" customHeight="1">
      <c r="A48" s="167">
        <v>26</v>
      </c>
      <c r="B48" s="175" t="s">
        <v>262</v>
      </c>
      <c r="C48" s="139" t="s">
        <v>76</v>
      </c>
      <c r="D48" s="139" t="s">
        <v>263</v>
      </c>
      <c r="E48" s="139">
        <v>3</v>
      </c>
      <c r="F48" s="139">
        <v>0</v>
      </c>
      <c r="G48" s="171">
        <v>0</v>
      </c>
      <c r="H48" s="160">
        <v>0</v>
      </c>
    </row>
    <row r="49" spans="1:9" ht="75" customHeight="1" thickBot="1">
      <c r="A49" s="167">
        <v>27</v>
      </c>
      <c r="B49" s="132" t="s">
        <v>264</v>
      </c>
      <c r="C49" s="139" t="s">
        <v>76</v>
      </c>
      <c r="D49" s="139" t="s">
        <v>263</v>
      </c>
      <c r="E49" s="139">
        <v>11.3</v>
      </c>
      <c r="F49" s="139">
        <v>0</v>
      </c>
      <c r="G49" s="171">
        <v>0</v>
      </c>
      <c r="H49" s="160">
        <v>0</v>
      </c>
    </row>
    <row r="50" spans="1:9" ht="37.5" hidden="1" customHeight="1">
      <c r="A50" s="137"/>
      <c r="B50" s="132" t="s">
        <v>202</v>
      </c>
      <c r="C50" s="147"/>
      <c r="D50" s="147"/>
      <c r="E50" s="147"/>
      <c r="F50" s="147"/>
      <c r="G50" s="148"/>
      <c r="H50" s="149"/>
      <c r="I50" t="s">
        <v>191</v>
      </c>
    </row>
    <row r="51" spans="1:9" ht="49.5" hidden="1" customHeight="1" thickBot="1">
      <c r="A51" s="137"/>
      <c r="B51" s="132" t="s">
        <v>203</v>
      </c>
      <c r="C51" s="143"/>
      <c r="D51" s="142"/>
      <c r="E51" s="143"/>
      <c r="F51" s="143"/>
      <c r="G51" s="146"/>
      <c r="H51" s="146"/>
      <c r="I51" t="s">
        <v>191</v>
      </c>
    </row>
    <row r="52" spans="1:9" ht="18" customHeight="1" thickBot="1">
      <c r="A52" s="240" t="s">
        <v>129</v>
      </c>
      <c r="B52" s="241"/>
      <c r="C52" s="241"/>
      <c r="D52" s="241"/>
      <c r="E52" s="241"/>
      <c r="F52" s="241"/>
      <c r="G52" s="241"/>
      <c r="H52" s="242"/>
    </row>
    <row r="53" spans="1:9" ht="30" customHeight="1">
      <c r="A53" s="221" t="s">
        <v>124</v>
      </c>
      <c r="B53" s="224"/>
      <c r="C53" s="224"/>
      <c r="D53" s="224"/>
      <c r="E53" s="224"/>
      <c r="F53" s="224"/>
      <c r="G53" s="224"/>
      <c r="H53" s="225"/>
    </row>
    <row r="54" spans="1:9" ht="26.25" customHeight="1">
      <c r="A54" s="234" t="s">
        <v>125</v>
      </c>
      <c r="B54" s="243"/>
      <c r="C54" s="243"/>
      <c r="D54" s="243"/>
      <c r="E54" s="243"/>
      <c r="F54" s="243"/>
      <c r="G54" s="243"/>
      <c r="H54" s="244"/>
    </row>
    <row r="55" spans="1:9" ht="42.75" customHeight="1">
      <c r="A55" s="2">
        <v>1</v>
      </c>
      <c r="B55" s="132" t="s">
        <v>207</v>
      </c>
      <c r="C55" s="133" t="s">
        <v>190</v>
      </c>
      <c r="D55" s="133" t="s">
        <v>77</v>
      </c>
      <c r="E55" s="130">
        <v>19</v>
      </c>
      <c r="F55" s="130">
        <v>19</v>
      </c>
      <c r="G55" s="130">
        <v>19</v>
      </c>
      <c r="H55" s="130">
        <v>19</v>
      </c>
    </row>
    <row r="56" spans="1:9" ht="72" customHeight="1">
      <c r="A56" s="2">
        <v>2</v>
      </c>
      <c r="B56" s="132" t="s">
        <v>208</v>
      </c>
      <c r="C56" s="133" t="s">
        <v>186</v>
      </c>
      <c r="D56" s="133" t="s">
        <v>187</v>
      </c>
      <c r="E56" s="130">
        <v>1798</v>
      </c>
      <c r="F56" s="130">
        <v>2000</v>
      </c>
      <c r="G56" s="130">
        <v>2000</v>
      </c>
      <c r="H56" s="134">
        <v>2000</v>
      </c>
      <c r="I56" t="s">
        <v>211</v>
      </c>
    </row>
    <row r="57" spans="1:9" ht="72" customHeight="1">
      <c r="A57" s="2">
        <v>3</v>
      </c>
      <c r="B57" s="132" t="s">
        <v>245</v>
      </c>
      <c r="C57" s="133" t="s">
        <v>209</v>
      </c>
      <c r="D57" s="133" t="s">
        <v>77</v>
      </c>
      <c r="E57" s="130">
        <v>1</v>
      </c>
      <c r="F57" s="130">
        <v>0</v>
      </c>
      <c r="G57" s="134">
        <v>0</v>
      </c>
      <c r="H57" s="134">
        <v>0</v>
      </c>
    </row>
    <row r="58" spans="1:9" ht="79.5" customHeight="1" thickBot="1">
      <c r="A58" s="2">
        <v>4</v>
      </c>
      <c r="B58" s="132" t="s">
        <v>266</v>
      </c>
      <c r="C58" s="139" t="s">
        <v>188</v>
      </c>
      <c r="D58" s="139" t="s">
        <v>246</v>
      </c>
      <c r="E58" s="176">
        <v>50</v>
      </c>
      <c r="F58" s="176">
        <v>50</v>
      </c>
      <c r="G58" s="176">
        <v>50</v>
      </c>
      <c r="H58" s="176">
        <v>50</v>
      </c>
    </row>
    <row r="59" spans="1:9" ht="60" hidden="1" customHeight="1" thickBot="1">
      <c r="A59" s="151">
        <v>11</v>
      </c>
      <c r="B59" s="132" t="s">
        <v>210</v>
      </c>
      <c r="C59" s="152"/>
      <c r="D59" s="152"/>
      <c r="E59" s="153"/>
      <c r="F59" s="153"/>
      <c r="G59" s="154"/>
      <c r="H59" s="155"/>
      <c r="I59" t="s">
        <v>191</v>
      </c>
    </row>
    <row r="60" spans="1:9" ht="17.25" customHeight="1" thickBot="1">
      <c r="A60" s="240" t="s">
        <v>127</v>
      </c>
      <c r="B60" s="241"/>
      <c r="C60" s="241"/>
      <c r="D60" s="241"/>
      <c r="E60" s="241"/>
      <c r="F60" s="241"/>
      <c r="G60" s="241"/>
      <c r="H60" s="242"/>
    </row>
    <row r="61" spans="1:9" ht="13.5" customHeight="1">
      <c r="A61" s="221" t="s">
        <v>118</v>
      </c>
      <c r="B61" s="224"/>
      <c r="C61" s="224"/>
      <c r="D61" s="224"/>
      <c r="E61" s="224"/>
      <c r="F61" s="224"/>
      <c r="G61" s="224"/>
      <c r="H61" s="225"/>
    </row>
    <row r="62" spans="1:9" ht="15" customHeight="1">
      <c r="A62" s="234" t="s">
        <v>119</v>
      </c>
      <c r="B62" s="235"/>
      <c r="C62" s="235"/>
      <c r="D62" s="235"/>
      <c r="E62" s="235"/>
      <c r="F62" s="235"/>
      <c r="G62" s="235"/>
      <c r="H62" s="236"/>
    </row>
    <row r="63" spans="1:9" ht="30" customHeight="1" thickBot="1">
      <c r="A63" s="167">
        <v>1</v>
      </c>
      <c r="B63" s="142" t="s">
        <v>247</v>
      </c>
      <c r="C63" s="143" t="s">
        <v>188</v>
      </c>
      <c r="D63" s="143" t="s">
        <v>77</v>
      </c>
      <c r="E63" s="143">
        <v>1</v>
      </c>
      <c r="F63" s="143">
        <v>1</v>
      </c>
      <c r="G63" s="146">
        <v>1</v>
      </c>
      <c r="H63" s="146">
        <v>1</v>
      </c>
    </row>
    <row r="64" spans="1:9" ht="33" customHeight="1" thickBot="1">
      <c r="A64" s="167">
        <v>2</v>
      </c>
      <c r="B64" s="142" t="s">
        <v>248</v>
      </c>
      <c r="C64" s="143" t="s">
        <v>188</v>
      </c>
      <c r="D64" s="143" t="s">
        <v>77</v>
      </c>
      <c r="E64" s="143">
        <v>1</v>
      </c>
      <c r="F64" s="143">
        <v>1</v>
      </c>
      <c r="G64" s="146">
        <v>1</v>
      </c>
      <c r="H64" s="146">
        <v>1</v>
      </c>
    </row>
    <row r="65" spans="1:12" ht="35.25" customHeight="1" thickBot="1">
      <c r="A65" s="177">
        <v>3</v>
      </c>
      <c r="B65" s="142" t="s">
        <v>249</v>
      </c>
      <c r="C65" s="143" t="s">
        <v>188</v>
      </c>
      <c r="D65" s="143" t="s">
        <v>77</v>
      </c>
      <c r="E65" s="143">
        <v>2</v>
      </c>
      <c r="F65" s="143">
        <v>2</v>
      </c>
      <c r="G65" s="146">
        <v>2</v>
      </c>
      <c r="H65" s="146">
        <v>2</v>
      </c>
    </row>
    <row r="66" spans="1:12" ht="62.25" customHeight="1" thickBot="1">
      <c r="A66" s="177">
        <v>4</v>
      </c>
      <c r="B66" s="142" t="s">
        <v>250</v>
      </c>
      <c r="C66" s="143" t="s">
        <v>188</v>
      </c>
      <c r="D66" s="143" t="s">
        <v>77</v>
      </c>
      <c r="E66" s="143">
        <v>2</v>
      </c>
      <c r="F66" s="143">
        <v>2</v>
      </c>
      <c r="G66" s="146">
        <v>2</v>
      </c>
      <c r="H66" s="146">
        <v>2</v>
      </c>
    </row>
    <row r="67" spans="1:12" ht="47.25" customHeight="1" thickBot="1">
      <c r="A67" s="177">
        <v>5</v>
      </c>
      <c r="B67" s="142" t="s">
        <v>251</v>
      </c>
      <c r="C67" s="143" t="s">
        <v>190</v>
      </c>
      <c r="D67" s="143" t="s">
        <v>212</v>
      </c>
      <c r="E67" s="143">
        <v>4</v>
      </c>
      <c r="F67" s="143">
        <v>0</v>
      </c>
      <c r="G67" s="146">
        <v>0</v>
      </c>
      <c r="H67" s="146">
        <v>0</v>
      </c>
      <c r="I67" t="s">
        <v>252</v>
      </c>
    </row>
    <row r="69" spans="1:12">
      <c r="A69" s="231" t="s">
        <v>160</v>
      </c>
      <c r="B69" s="231"/>
      <c r="C69" s="231"/>
      <c r="E69" s="231" t="s">
        <v>21</v>
      </c>
      <c r="F69" s="231"/>
      <c r="G69" s="233" t="s">
        <v>150</v>
      </c>
      <c r="H69" s="233"/>
      <c r="I69" s="1"/>
      <c r="L69" s="1"/>
    </row>
  </sheetData>
  <mergeCells count="24">
    <mergeCell ref="E1:H1"/>
    <mergeCell ref="E2:H2"/>
    <mergeCell ref="A61:H61"/>
    <mergeCell ref="E69:F69"/>
    <mergeCell ref="A69:C69"/>
    <mergeCell ref="G69:H69"/>
    <mergeCell ref="A62:H62"/>
    <mergeCell ref="A8:H8"/>
    <mergeCell ref="A9:H9"/>
    <mergeCell ref="A20:H20"/>
    <mergeCell ref="A52:H52"/>
    <mergeCell ref="A60:H60"/>
    <mergeCell ref="A11:H11"/>
    <mergeCell ref="A22:H22"/>
    <mergeCell ref="A54:H54"/>
    <mergeCell ref="A10:H10"/>
    <mergeCell ref="A3:H3"/>
    <mergeCell ref="A21:H21"/>
    <mergeCell ref="A53:H53"/>
    <mergeCell ref="A5:A6"/>
    <mergeCell ref="B5:B6"/>
    <mergeCell ref="C5:C6"/>
    <mergeCell ref="D5:D6"/>
    <mergeCell ref="E5:H5"/>
  </mergeCells>
  <pageMargins left="0.23622047244094491" right="0.23622047244094491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7"/>
  <sheetViews>
    <sheetView view="pageBreakPreview" zoomScale="90" zoomScaleNormal="80" zoomScaleSheetLayoutView="90" workbookViewId="0">
      <selection activeCell="H24" sqref="H24"/>
    </sheetView>
  </sheetViews>
  <sheetFormatPr defaultRowHeight="15"/>
  <cols>
    <col min="1" max="1" width="4.7109375" customWidth="1"/>
    <col min="2" max="2" width="42.140625" customWidth="1"/>
    <col min="3" max="3" width="11.85546875" customWidth="1"/>
    <col min="4" max="4" width="12.42578125" customWidth="1"/>
    <col min="13" max="13" width="26.28515625" customWidth="1"/>
    <col min="16" max="16" width="13.140625" bestFit="1" customWidth="1"/>
    <col min="19" max="20" width="14.28515625" customWidth="1"/>
    <col min="21" max="21" width="15.2851562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  <c r="I1" s="1"/>
      <c r="J1" s="231" t="s">
        <v>19</v>
      </c>
      <c r="K1" s="231"/>
      <c r="L1" s="231"/>
      <c r="M1" s="231"/>
    </row>
    <row r="2" spans="1:21" ht="50.25" customHeight="1">
      <c r="A2" s="1"/>
      <c r="B2" s="1"/>
      <c r="C2" s="1"/>
      <c r="D2" s="1"/>
      <c r="E2" s="1"/>
      <c r="F2" s="1"/>
      <c r="G2" s="1"/>
      <c r="H2" s="1"/>
      <c r="I2" s="1"/>
      <c r="J2" s="232" t="s">
        <v>20</v>
      </c>
      <c r="K2" s="232"/>
      <c r="L2" s="232"/>
      <c r="M2" s="232"/>
    </row>
    <row r="3" spans="1:21" ht="30.75" customHeight="1">
      <c r="A3" s="263" t="s">
        <v>253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21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1" ht="57.75" customHeight="1" thickBot="1">
      <c r="A5" s="264" t="s">
        <v>0</v>
      </c>
      <c r="B5" s="264" t="s">
        <v>6</v>
      </c>
      <c r="C5" s="264" t="s">
        <v>7</v>
      </c>
      <c r="D5" s="264" t="s">
        <v>8</v>
      </c>
      <c r="E5" s="257" t="s">
        <v>161</v>
      </c>
      <c r="F5" s="259"/>
      <c r="G5" s="254" t="s">
        <v>162</v>
      </c>
      <c r="H5" s="255"/>
      <c r="I5" s="255"/>
      <c r="J5" s="256"/>
      <c r="K5" s="257" t="s">
        <v>11</v>
      </c>
      <c r="L5" s="259"/>
      <c r="M5" s="264" t="s">
        <v>12</v>
      </c>
    </row>
    <row r="6" spans="1:21" ht="37.5" customHeight="1" thickBot="1">
      <c r="A6" s="265"/>
      <c r="B6" s="265"/>
      <c r="C6" s="265"/>
      <c r="D6" s="265"/>
      <c r="E6" s="267"/>
      <c r="F6" s="268"/>
      <c r="G6" s="254" t="s">
        <v>13</v>
      </c>
      <c r="H6" s="256"/>
      <c r="I6" s="254" t="s">
        <v>14</v>
      </c>
      <c r="J6" s="256"/>
      <c r="K6" s="267"/>
      <c r="L6" s="268"/>
      <c r="M6" s="265"/>
    </row>
    <row r="7" spans="1:21" ht="15.75" thickBot="1">
      <c r="A7" s="266"/>
      <c r="B7" s="266"/>
      <c r="C7" s="266"/>
      <c r="D7" s="266"/>
      <c r="E7" s="31" t="s">
        <v>15</v>
      </c>
      <c r="F7" s="31" t="s">
        <v>16</v>
      </c>
      <c r="G7" s="31" t="s">
        <v>15</v>
      </c>
      <c r="H7" s="31" t="s">
        <v>16</v>
      </c>
      <c r="I7" s="31" t="s">
        <v>15</v>
      </c>
      <c r="J7" s="31" t="s">
        <v>16</v>
      </c>
      <c r="K7" s="31" t="s">
        <v>17</v>
      </c>
      <c r="L7" s="31" t="s">
        <v>18</v>
      </c>
      <c r="M7" s="266"/>
    </row>
    <row r="8" spans="1:21" ht="18" customHeight="1" thickBot="1">
      <c r="A8" s="32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>
        <v>10</v>
      </c>
      <c r="K8" s="33">
        <v>11</v>
      </c>
      <c r="L8" s="33">
        <v>12</v>
      </c>
      <c r="M8" s="33">
        <v>13</v>
      </c>
    </row>
    <row r="9" spans="1:21" ht="16.5" thickBot="1">
      <c r="A9" s="269" t="s">
        <v>133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1"/>
      <c r="P9" s="36"/>
      <c r="Q9" s="36"/>
      <c r="R9" s="36"/>
      <c r="S9" s="36"/>
      <c r="T9" s="36"/>
      <c r="U9" s="36"/>
    </row>
    <row r="10" spans="1:21" ht="15.75" thickBot="1">
      <c r="A10" s="254" t="s">
        <v>84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6"/>
      <c r="P10" s="36"/>
      <c r="Q10" s="36"/>
      <c r="R10" s="36"/>
      <c r="S10" s="36"/>
      <c r="T10" s="36"/>
      <c r="U10" s="36"/>
    </row>
    <row r="11" spans="1:21">
      <c r="A11" s="257" t="s">
        <v>78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9"/>
      <c r="P11" s="36"/>
      <c r="Q11" s="36"/>
      <c r="R11" s="36"/>
      <c r="S11" s="36"/>
      <c r="T11" s="36"/>
      <c r="U11" s="36"/>
    </row>
    <row r="12" spans="1:21" ht="39" customHeight="1">
      <c r="A12" s="2">
        <v>1</v>
      </c>
      <c r="B12" s="178" t="str">
        <f>'9 приложение'!B12</f>
        <v>Показатель 1.1 - Протяженность отремонтированных водопроводных  сетей</v>
      </c>
      <c r="C12" s="156" t="str">
        <f>'9 приложение'!C12</f>
        <v>м</v>
      </c>
      <c r="D12" s="135">
        <v>0.04</v>
      </c>
      <c r="E12" s="133"/>
      <c r="F12" s="133"/>
      <c r="G12" s="181">
        <f>'9 приложение'!E12</f>
        <v>5898</v>
      </c>
      <c r="H12" s="130">
        <v>0</v>
      </c>
      <c r="I12" s="130"/>
      <c r="J12" s="130"/>
      <c r="K12" s="130">
        <v>200</v>
      </c>
      <c r="L12" s="130">
        <v>200</v>
      </c>
      <c r="M12" s="159"/>
      <c r="P12" s="37"/>
      <c r="Q12" s="36"/>
      <c r="R12" s="36"/>
      <c r="S12" s="36"/>
      <c r="T12" s="36"/>
      <c r="U12" s="36"/>
    </row>
    <row r="13" spans="1:21" ht="40.5" customHeight="1">
      <c r="A13" s="2">
        <v>2</v>
      </c>
      <c r="B13" s="178" t="str">
        <f>'9 приложение'!B13</f>
        <v>Показатель 1.2 - Количество установленных котлов</v>
      </c>
      <c r="C13" s="156" t="str">
        <f>'9 приложение'!C13</f>
        <v>шт.</v>
      </c>
      <c r="D13" s="135">
        <v>0.05</v>
      </c>
      <c r="E13" s="133"/>
      <c r="F13" s="133"/>
      <c r="G13" s="181">
        <f>'9 приложение'!E13</f>
        <v>5</v>
      </c>
      <c r="H13" s="130">
        <v>0</v>
      </c>
      <c r="I13" s="130"/>
      <c r="J13" s="130"/>
      <c r="K13" s="130">
        <v>2</v>
      </c>
      <c r="L13" s="135">
        <v>2</v>
      </c>
      <c r="M13" s="159"/>
      <c r="P13" s="37"/>
      <c r="Q13" s="36"/>
      <c r="R13" s="38"/>
      <c r="S13" s="38"/>
      <c r="T13" s="36"/>
      <c r="U13" s="36"/>
    </row>
    <row r="14" spans="1:21" ht="40.5" customHeight="1">
      <c r="A14" s="2">
        <v>3</v>
      </c>
      <c r="B14" s="178" t="str">
        <f>'9 приложение'!B14</f>
        <v>Показатель 1.3 - Количество обустроенных мест (площадок) накопления отходов потребления</v>
      </c>
      <c r="C14" s="156" t="str">
        <f>'9 приложение'!C14</f>
        <v>ед.</v>
      </c>
      <c r="D14" s="135">
        <v>0.04</v>
      </c>
      <c r="E14" s="133"/>
      <c r="F14" s="133"/>
      <c r="G14" s="181">
        <f>'9 приложение'!E14</f>
        <v>26</v>
      </c>
      <c r="H14" s="130">
        <v>0</v>
      </c>
      <c r="I14" s="130"/>
      <c r="J14" s="130"/>
      <c r="K14" s="130">
        <v>10</v>
      </c>
      <c r="L14" s="130">
        <v>10</v>
      </c>
      <c r="M14" s="159"/>
      <c r="P14" s="37"/>
      <c r="Q14" s="36"/>
      <c r="R14" s="36"/>
      <c r="S14" s="36"/>
      <c r="T14" s="36"/>
      <c r="U14" s="36"/>
    </row>
    <row r="15" spans="1:21" ht="42" customHeight="1">
      <c r="A15" s="2">
        <v>4</v>
      </c>
      <c r="B15" s="178" t="str">
        <f>'9 приложение'!B15</f>
        <v>Показатель 1.4 - Количество приобретенного контейнерного оборудования на обустраиваемых местах (площадок) для населенных пунктов</v>
      </c>
      <c r="C15" s="156" t="str">
        <f>'9 приложение'!C15</f>
        <v>шт.</v>
      </c>
      <c r="D15" s="135">
        <v>0.04</v>
      </c>
      <c r="E15" s="139"/>
      <c r="F15" s="139"/>
      <c r="G15" s="181">
        <f>'9 приложение'!E15</f>
        <v>51</v>
      </c>
      <c r="H15" s="130">
        <v>0</v>
      </c>
      <c r="I15" s="140"/>
      <c r="J15" s="140"/>
      <c r="K15" s="130">
        <v>10</v>
      </c>
      <c r="L15" s="130">
        <v>10</v>
      </c>
      <c r="M15" s="160"/>
      <c r="P15" s="37"/>
      <c r="Q15" s="36"/>
      <c r="R15" s="36"/>
      <c r="S15" s="36"/>
      <c r="T15" s="36"/>
      <c r="U15" s="36"/>
    </row>
    <row r="16" spans="1:21" ht="25.5">
      <c r="A16" s="2">
        <v>5</v>
      </c>
      <c r="B16" s="178" t="str">
        <f>'9 приложение'!B16</f>
        <v>Показатель 1.5 - Протяженность отремонтированных  канализационных сетей</v>
      </c>
      <c r="C16" s="156" t="str">
        <f>'9 приложение'!C16</f>
        <v>м.</v>
      </c>
      <c r="D16" s="135">
        <v>0.04</v>
      </c>
      <c r="E16" s="139"/>
      <c r="F16" s="139"/>
      <c r="G16" s="181">
        <f>'9 приложение'!E16</f>
        <v>166</v>
      </c>
      <c r="H16" s="130">
        <v>0</v>
      </c>
      <c r="I16" s="140"/>
      <c r="J16" s="140"/>
      <c r="K16" s="130">
        <v>0</v>
      </c>
      <c r="L16" s="130">
        <v>0</v>
      </c>
      <c r="M16" s="160"/>
      <c r="P16" s="37"/>
      <c r="Q16" s="36"/>
      <c r="R16" s="36"/>
      <c r="S16" s="36"/>
      <c r="T16" s="36"/>
      <c r="U16" s="36"/>
    </row>
    <row r="17" spans="1:21" ht="43.5" customHeight="1" thickBot="1">
      <c r="A17" s="2">
        <v>6</v>
      </c>
      <c r="B17" s="178" t="str">
        <f>'9 приложение'!B17</f>
        <v>Показатель 1.6 - Протяженность отремонтированных тепловых сетей</v>
      </c>
      <c r="C17" s="156" t="str">
        <f>'9 приложение'!C17</f>
        <v>ед.</v>
      </c>
      <c r="D17" s="135">
        <v>0.04</v>
      </c>
      <c r="E17" s="143"/>
      <c r="F17" s="143"/>
      <c r="G17" s="181">
        <f>'9 приложение'!E17</f>
        <v>392</v>
      </c>
      <c r="H17" s="130">
        <v>0</v>
      </c>
      <c r="I17" s="131"/>
      <c r="J17" s="131"/>
      <c r="K17" s="130">
        <v>0</v>
      </c>
      <c r="L17" s="130">
        <v>0</v>
      </c>
      <c r="M17" s="146"/>
      <c r="N17" s="179">
        <f>D12+D13+D14+D15+D16+D17</f>
        <v>0.25</v>
      </c>
      <c r="P17" s="37"/>
      <c r="Q17" s="36"/>
      <c r="R17" s="36"/>
      <c r="S17" s="36"/>
      <c r="T17" s="36"/>
      <c r="U17" s="36"/>
    </row>
    <row r="18" spans="1:21" ht="15.75">
      <c r="A18" s="248" t="s">
        <v>131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50"/>
    </row>
    <row r="19" spans="1:21">
      <c r="A19" s="234" t="s">
        <v>79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4"/>
    </row>
    <row r="20" spans="1:21">
      <c r="A20" s="234" t="s">
        <v>80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4"/>
    </row>
    <row r="21" spans="1:21" ht="42" customHeight="1" thickBot="1">
      <c r="A21" s="137">
        <v>1</v>
      </c>
      <c r="B21" s="142" t="str">
        <f>'9 приложение'!B23</f>
        <v>Показатель 2.1 - Количество благоустроенных общественных пространств (городская среда)</v>
      </c>
      <c r="C21" s="143" t="str">
        <f>'9 приложение'!C23</f>
        <v>ед.</v>
      </c>
      <c r="D21" s="139">
        <v>0.01</v>
      </c>
      <c r="E21" s="162"/>
      <c r="F21" s="162"/>
      <c r="G21" s="157">
        <f>'9 приложение'!E23</f>
        <v>1</v>
      </c>
      <c r="H21" s="139">
        <v>0</v>
      </c>
      <c r="I21" s="162"/>
      <c r="J21" s="162"/>
      <c r="K21" s="168">
        <v>1</v>
      </c>
      <c r="L21" s="169">
        <v>1</v>
      </c>
      <c r="M21" s="163"/>
      <c r="N21" t="s">
        <v>267</v>
      </c>
    </row>
    <row r="22" spans="1:21" ht="39" customHeight="1" thickBot="1">
      <c r="A22" s="137">
        <v>2</v>
      </c>
      <c r="B22" s="142" t="str">
        <f>'9 приложение'!B24</f>
        <v>Показатель 2.2 - Количество благоустроенных дворовых территорий (городская среда)</v>
      </c>
      <c r="C22" s="143" t="str">
        <f>'9 приложение'!C24</f>
        <v>шт.</v>
      </c>
      <c r="D22" s="139">
        <v>0.01</v>
      </c>
      <c r="E22" s="162"/>
      <c r="F22" s="162"/>
      <c r="G22" s="157">
        <f>'9 приложение'!E24</f>
        <v>4</v>
      </c>
      <c r="H22" s="139">
        <v>0</v>
      </c>
      <c r="I22" s="165"/>
      <c r="J22" s="165"/>
      <c r="K22" s="182">
        <v>4</v>
      </c>
      <c r="L22" s="183">
        <v>4</v>
      </c>
      <c r="M22" s="163"/>
      <c r="N22" t="s">
        <v>267</v>
      </c>
    </row>
    <row r="23" spans="1:21" ht="39" thickBot="1">
      <c r="A23" s="137">
        <v>3</v>
      </c>
      <c r="B23" s="142" t="str">
        <f>'9 приложение'!B25</f>
        <v>Показатель 2.3 - Количество поселений, в которых проведены мероприятия по освещению улично-дорожной сети</v>
      </c>
      <c r="C23" s="143" t="str">
        <f>'9 приложение'!C25</f>
        <v>шт.</v>
      </c>
      <c r="D23" s="139">
        <v>8.9999999999999993E-3</v>
      </c>
      <c r="E23" s="162"/>
      <c r="F23" s="162"/>
      <c r="G23" s="157">
        <f>'9 приложение'!E25</f>
        <v>12</v>
      </c>
      <c r="H23" s="139">
        <v>12</v>
      </c>
      <c r="I23" s="165"/>
      <c r="J23" s="165"/>
      <c r="K23" s="182">
        <v>12</v>
      </c>
      <c r="L23" s="183">
        <v>12</v>
      </c>
      <c r="M23" s="163"/>
      <c r="N23" t="s">
        <v>268</v>
      </c>
    </row>
    <row r="24" spans="1:21" ht="39" thickBot="1">
      <c r="A24" s="137">
        <v>4</v>
      </c>
      <c r="B24" s="142" t="str">
        <f>'9 приложение'!B26</f>
        <v>Показатель 2.4 - Количество поселений, в которых проведены мероприятия по организации общественных работ</v>
      </c>
      <c r="C24" s="143" t="str">
        <f>'9 приложение'!C26</f>
        <v>шт.</v>
      </c>
      <c r="D24" s="139">
        <v>8.9999999999999993E-3</v>
      </c>
      <c r="E24" s="162"/>
      <c r="F24" s="162"/>
      <c r="G24" s="157">
        <f>'9 приложение'!E26</f>
        <v>12</v>
      </c>
      <c r="H24" s="139">
        <v>2</v>
      </c>
      <c r="I24" s="162"/>
      <c r="J24" s="162"/>
      <c r="K24" s="182">
        <v>12</v>
      </c>
      <c r="L24" s="183">
        <v>12</v>
      </c>
      <c r="M24" s="163"/>
      <c r="N24" t="s">
        <v>269</v>
      </c>
    </row>
    <row r="25" spans="1:21" ht="26.25" thickBot="1">
      <c r="A25" s="137">
        <v>5</v>
      </c>
      <c r="B25" s="142" t="str">
        <f>'9 приложение'!B27</f>
        <v xml:space="preserve">Показатель 2.5 - Количество установленных мемориальных знаков </v>
      </c>
      <c r="C25" s="143" t="str">
        <f>'9 приложение'!C27</f>
        <v>ед.</v>
      </c>
      <c r="D25" s="139">
        <v>0.01</v>
      </c>
      <c r="E25" s="162"/>
      <c r="F25" s="162"/>
      <c r="G25" s="157">
        <f>'9 приложение'!E27</f>
        <v>1</v>
      </c>
      <c r="H25" s="139">
        <v>1</v>
      </c>
      <c r="I25" s="165"/>
      <c r="J25" s="165"/>
      <c r="K25" s="182">
        <v>0</v>
      </c>
      <c r="L25" s="183">
        <v>0</v>
      </c>
      <c r="M25" s="163"/>
      <c r="N25" t="s">
        <v>270</v>
      </c>
    </row>
    <row r="26" spans="1:21" ht="68.25" customHeight="1" thickBot="1">
      <c r="A26" s="137">
        <v>6</v>
      </c>
      <c r="B26" s="142" t="str">
        <f>'9 приложение'!B28</f>
        <v xml:space="preserve">Показатель 2.6 - Количество имен погибших при защите Отечества на мемориальные сооружения воинских захоронений по месту захоронения
</v>
      </c>
      <c r="C26" s="143" t="str">
        <f>'9 приложение'!C28</f>
        <v>ед.</v>
      </c>
      <c r="D26" s="139">
        <v>0.01</v>
      </c>
      <c r="E26" s="162"/>
      <c r="F26" s="162"/>
      <c r="G26" s="157">
        <f>'9 приложение'!E28</f>
        <v>1</v>
      </c>
      <c r="H26" s="139">
        <v>1</v>
      </c>
      <c r="I26" s="165"/>
      <c r="J26" s="165"/>
      <c r="K26" s="182">
        <v>0</v>
      </c>
      <c r="L26" s="183">
        <v>0</v>
      </c>
      <c r="M26" s="163"/>
      <c r="N26" t="s">
        <v>270</v>
      </c>
    </row>
    <row r="27" spans="1:21" ht="39.75" customHeight="1" thickBot="1">
      <c r="A27" s="137">
        <v>7</v>
      </c>
      <c r="B27" s="142" t="str">
        <f>'9 приложение'!B29</f>
        <v>Показатель 2.7 - Количество восстановленных воинских захоронений</v>
      </c>
      <c r="C27" s="143" t="str">
        <f>'9 приложение'!C29</f>
        <v>ед.</v>
      </c>
      <c r="D27" s="139">
        <v>0.01</v>
      </c>
      <c r="E27" s="162"/>
      <c r="F27" s="162"/>
      <c r="G27" s="157">
        <f>'9 приложение'!E29</f>
        <v>1</v>
      </c>
      <c r="H27" s="139">
        <v>1</v>
      </c>
      <c r="I27" s="165"/>
      <c r="J27" s="165"/>
      <c r="K27" s="182">
        <v>0</v>
      </c>
      <c r="L27" s="183">
        <v>0</v>
      </c>
      <c r="M27" s="163"/>
      <c r="N27" t="s">
        <v>270</v>
      </c>
    </row>
    <row r="28" spans="1:21" ht="39" thickBot="1">
      <c r="A28" s="137">
        <v>8</v>
      </c>
      <c r="B28" s="142" t="str">
        <f>'9 приложение'!B30</f>
        <v>Показатель 2.8 - Количество населенных пунктов, где созданы условия для обеспечения услугами связи</v>
      </c>
      <c r="C28" s="143" t="str">
        <f>'9 приложение'!C30</f>
        <v>шт.</v>
      </c>
      <c r="D28" s="139">
        <v>0.01</v>
      </c>
      <c r="E28" s="162"/>
      <c r="F28" s="162"/>
      <c r="G28" s="157">
        <f>'9 приложение'!E30</f>
        <v>3</v>
      </c>
      <c r="H28" s="139">
        <v>0</v>
      </c>
      <c r="I28" s="162"/>
      <c r="J28" s="162"/>
      <c r="K28" s="182">
        <v>0</v>
      </c>
      <c r="L28" s="183">
        <v>0</v>
      </c>
      <c r="M28" s="163"/>
    </row>
    <row r="29" spans="1:21" ht="39" customHeight="1" thickBot="1">
      <c r="A29" s="137">
        <v>9</v>
      </c>
      <c r="B29" s="142" t="str">
        <f>'9 приложение'!B31</f>
        <v>Показатель 2.9 - Доля граждан, привлеченных к мероприятиям по решению вопросов местного значения сельских поселений, от общего числа граждан, проживающих в муниципальном образовании (Инициатива – эффективность в работе)</v>
      </c>
      <c r="C29" s="143" t="str">
        <f>'9 приложение'!C31</f>
        <v>%</v>
      </c>
      <c r="D29" s="139">
        <v>0.01</v>
      </c>
      <c r="E29" s="162"/>
      <c r="F29" s="162"/>
      <c r="G29" s="157">
        <f>'9 приложение'!E31</f>
        <v>15</v>
      </c>
      <c r="H29" s="139">
        <v>0</v>
      </c>
      <c r="I29" s="162"/>
      <c r="J29" s="162"/>
      <c r="K29" s="158">
        <v>0</v>
      </c>
      <c r="L29" s="164">
        <v>0</v>
      </c>
      <c r="M29" s="163"/>
    </row>
    <row r="30" spans="1:21" ht="51.75" thickBot="1">
      <c r="A30" s="137">
        <v>10</v>
      </c>
      <c r="B30" s="142" t="str">
        <f>'9 приложение'!B32</f>
        <v>Показатель 2.10 - Доля софинансирования проекта, направленного на поддержку местных инициатив, за счет средств граждан (Благоустройство площади городского рынка)</v>
      </c>
      <c r="C30" s="143" t="str">
        <f>'9 приложение'!C32</f>
        <v>%</v>
      </c>
      <c r="D30" s="139">
        <v>8.9999999999999993E-3</v>
      </c>
      <c r="E30" s="162"/>
      <c r="F30" s="162"/>
      <c r="G30" s="157">
        <f>'9 приложение'!E32</f>
        <v>3</v>
      </c>
      <c r="H30" s="139">
        <v>0</v>
      </c>
      <c r="I30" s="162"/>
      <c r="J30" s="162"/>
      <c r="K30" s="158">
        <v>0</v>
      </c>
      <c r="L30" s="164">
        <v>0</v>
      </c>
      <c r="M30" s="163"/>
    </row>
    <row r="31" spans="1:21" ht="72" customHeight="1" thickBot="1">
      <c r="A31" s="137">
        <v>11</v>
      </c>
      <c r="B31" s="142" t="str">
        <f>'9 приложение'!B33</f>
        <v>Показатель 2.11 -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площади городского рынка)</v>
      </c>
      <c r="C31" s="143" t="str">
        <f>'9 приложение'!C33</f>
        <v>%</v>
      </c>
      <c r="D31" s="139">
        <v>8.9999999999999993E-3</v>
      </c>
      <c r="E31" s="162"/>
      <c r="F31" s="162"/>
      <c r="G31" s="157">
        <f>'9 приложение'!E33</f>
        <v>7</v>
      </c>
      <c r="H31" s="139">
        <v>0</v>
      </c>
      <c r="I31" s="162"/>
      <c r="J31" s="162"/>
      <c r="K31" s="158">
        <v>0</v>
      </c>
      <c r="L31" s="164">
        <v>0</v>
      </c>
      <c r="M31" s="163"/>
    </row>
    <row r="32" spans="1:21" ht="64.5" thickBot="1">
      <c r="A32" s="137">
        <v>12</v>
      </c>
      <c r="B32" s="142" t="str">
        <f>'9 приложение'!B34</f>
        <v>Показатель 2.12 - Доля софинансирования проекта, направленного на поддержку местных инициатив, за счет средств граждан (Обустройство места памяти в п.Златоруновск Ужурского района)</v>
      </c>
      <c r="C32" s="143" t="str">
        <f>'9 приложение'!C34</f>
        <v>%</v>
      </c>
      <c r="D32" s="139">
        <v>8.9999999999999993E-3</v>
      </c>
      <c r="E32" s="162"/>
      <c r="F32" s="162"/>
      <c r="G32" s="157">
        <f>'9 приложение'!E34</f>
        <v>3</v>
      </c>
      <c r="H32" s="139">
        <v>0</v>
      </c>
      <c r="I32" s="162"/>
      <c r="J32" s="162"/>
      <c r="K32" s="158">
        <v>0</v>
      </c>
      <c r="L32" s="164">
        <v>0</v>
      </c>
      <c r="M32" s="163"/>
    </row>
    <row r="33" spans="1:21" ht="77.25" thickBot="1">
      <c r="A33" s="137">
        <v>13</v>
      </c>
      <c r="B33" s="142" t="str">
        <f>'9 приложение'!B35</f>
        <v>Показатель 2.13 - Доля софинансирования проекта, направленного на поддержку местных инициатив, за счет средств юридических лиц (индивидуальных предпринимателей) (Обустройство места памяти в п.Златоруновск Ужурского района)</v>
      </c>
      <c r="C33" s="143" t="str">
        <f>'9 приложение'!C35</f>
        <v>%</v>
      </c>
      <c r="D33" s="139">
        <v>8.9999999999999993E-3</v>
      </c>
      <c r="E33" s="162"/>
      <c r="F33" s="162"/>
      <c r="G33" s="157">
        <f>'9 приложение'!E35</f>
        <v>8</v>
      </c>
      <c r="H33" s="139">
        <v>0</v>
      </c>
      <c r="I33" s="162"/>
      <c r="J33" s="162"/>
      <c r="K33" s="158">
        <v>0</v>
      </c>
      <c r="L33" s="164">
        <v>0</v>
      </c>
      <c r="M33" s="163"/>
    </row>
    <row r="34" spans="1:21" ht="90" thickBot="1">
      <c r="A34" s="137">
        <v>14</v>
      </c>
      <c r="B34" s="142" t="str">
        <f>'9 приложение'!B36</f>
        <v xml:space="preserve">Показатель 2.14 - Доля софинансирования проекта, направленного на поддержку местных инициатив, за счет средств граждан (Приобретение трактора и навесного оборудования к нему для благоустройства территории)
</v>
      </c>
      <c r="C34" s="143" t="str">
        <f>'9 приложение'!C36</f>
        <v>%</v>
      </c>
      <c r="D34" s="139">
        <v>8.9999999999999993E-3</v>
      </c>
      <c r="E34" s="162"/>
      <c r="F34" s="162"/>
      <c r="G34" s="157">
        <f>'9 приложение'!E36</f>
        <v>3</v>
      </c>
      <c r="H34" s="139">
        <v>0</v>
      </c>
      <c r="I34" s="162"/>
      <c r="J34" s="162"/>
      <c r="K34" s="158">
        <v>0</v>
      </c>
      <c r="L34" s="164">
        <v>0</v>
      </c>
      <c r="M34" s="163"/>
    </row>
    <row r="35" spans="1:21" ht="90" thickBot="1">
      <c r="A35" s="137">
        <v>15</v>
      </c>
      <c r="B35" s="142" t="str">
        <f>'9 приложение'!B37</f>
        <v>Показатель 2.15 - Доля софинансирования проекта, направленного на поддержку местных инициатив, за счет средств юридических лиц (индивидуальных предпринимателей) (Приобретение трактора и навесного оборудования к нему для благоустройства территории)</v>
      </c>
      <c r="C35" s="143" t="str">
        <f>'9 приложение'!C37</f>
        <v>%</v>
      </c>
      <c r="D35" s="139">
        <v>8.9999999999999993E-3</v>
      </c>
      <c r="E35" s="162"/>
      <c r="F35" s="162"/>
      <c r="G35" s="157">
        <f>'9 приложение'!E37</f>
        <v>13.7</v>
      </c>
      <c r="H35" s="139">
        <v>0</v>
      </c>
      <c r="I35" s="162"/>
      <c r="J35" s="162"/>
      <c r="K35" s="158">
        <v>0</v>
      </c>
      <c r="L35" s="164">
        <v>0</v>
      </c>
      <c r="M35" s="163"/>
    </row>
    <row r="36" spans="1:21" ht="64.5" thickBot="1">
      <c r="A36" s="137">
        <v>16</v>
      </c>
      <c r="B36" s="142" t="str">
        <f>'9 приложение'!B38</f>
        <v>Показатель 2.16 - Доля софинансирования проекта, направленного на поддержку местных инициатив, за счет средств граждан (Благоустройство территории Кулунского СЦДиС Ужурского района)</v>
      </c>
      <c r="C36" s="143" t="str">
        <f>'9 приложение'!C38</f>
        <v>%</v>
      </c>
      <c r="D36" s="139">
        <v>8.9999999999999993E-3</v>
      </c>
      <c r="E36" s="162"/>
      <c r="F36" s="162"/>
      <c r="G36" s="157">
        <f>'9 приложение'!E38</f>
        <v>3</v>
      </c>
      <c r="H36" s="139">
        <v>0</v>
      </c>
      <c r="I36" s="162"/>
      <c r="J36" s="162"/>
      <c r="K36" s="158">
        <v>0</v>
      </c>
      <c r="L36" s="164">
        <v>0</v>
      </c>
      <c r="M36" s="163"/>
    </row>
    <row r="37" spans="1:21" ht="68.25" customHeight="1" thickBot="1">
      <c r="A37" s="137">
        <v>17</v>
      </c>
      <c r="B37" s="142" t="str">
        <f>'9 приложение'!B39</f>
        <v>Показатель 2.17 - Доля софинансирования проекта, направленного на поддержку местных инициатив, за счет средств юридических лиц (индивидуальных предпринимателей) (Благоустройство территории Кулунского СЦДиС Ужурского района)</v>
      </c>
      <c r="C37" s="143" t="str">
        <f>'9 приложение'!C39</f>
        <v>%</v>
      </c>
      <c r="D37" s="139">
        <v>8.9999999999999993E-3</v>
      </c>
      <c r="E37" s="162"/>
      <c r="F37" s="162"/>
      <c r="G37" s="157">
        <f>'9 приложение'!E39</f>
        <v>12.5</v>
      </c>
      <c r="H37" s="139">
        <v>0</v>
      </c>
      <c r="I37" s="162"/>
      <c r="J37" s="162"/>
      <c r="K37" s="158">
        <v>0</v>
      </c>
      <c r="L37" s="164">
        <v>0</v>
      </c>
      <c r="M37" s="163"/>
    </row>
    <row r="38" spans="1:21" ht="69.75" customHeight="1" thickBot="1">
      <c r="A38" s="137">
        <v>18</v>
      </c>
      <c r="B38" s="142" t="str">
        <f>'9 приложение'!B40</f>
        <v>Показатель 2.18 - Доля софинансирования проекта, направленного на поддержку местных инициатив, за счет средств граждан ("Мечты сбываются" (приобретение трактора и навесного оборудования))</v>
      </c>
      <c r="C38" s="143" t="str">
        <f>'9 приложение'!C40</f>
        <v>%</v>
      </c>
      <c r="D38" s="139">
        <v>8.9999999999999993E-3</v>
      </c>
      <c r="E38" s="162"/>
      <c r="F38" s="162"/>
      <c r="G38" s="157">
        <f>'9 приложение'!E40</f>
        <v>4</v>
      </c>
      <c r="H38" s="139">
        <v>0</v>
      </c>
      <c r="I38" s="162"/>
      <c r="J38" s="162"/>
      <c r="K38" s="158">
        <v>0</v>
      </c>
      <c r="L38" s="164">
        <v>0</v>
      </c>
      <c r="M38" s="163"/>
    </row>
    <row r="39" spans="1:21" ht="69.75" customHeight="1" thickBot="1">
      <c r="A39" s="137">
        <v>19</v>
      </c>
      <c r="B39" s="142" t="str">
        <f>'9 приложение'!B41</f>
        <v>Показатель 2.19 - Доля софинансирования проекта, направленного на поддержку местных инициатив, за счет средств юридических лиц ("Мечты сбываются" (приобретение трактора и навесного оборудования))</v>
      </c>
      <c r="C39" s="143" t="str">
        <f>'9 приложение'!C41</f>
        <v>%</v>
      </c>
      <c r="D39" s="139">
        <v>8.9999999999999993E-3</v>
      </c>
      <c r="E39" s="162"/>
      <c r="F39" s="162"/>
      <c r="G39" s="157">
        <f>'9 приложение'!E41</f>
        <v>4.7</v>
      </c>
      <c r="H39" s="139">
        <v>0</v>
      </c>
      <c r="I39" s="162"/>
      <c r="J39" s="162"/>
      <c r="K39" s="158">
        <v>0</v>
      </c>
      <c r="L39" s="164">
        <v>0</v>
      </c>
      <c r="M39" s="163"/>
    </row>
    <row r="40" spans="1:21" ht="70.5" customHeight="1" thickBot="1">
      <c r="A40" s="137">
        <v>20</v>
      </c>
      <c r="B40" s="142" t="str">
        <f>'9 приложение'!B42</f>
        <v>Показатель 2.20 -Доля софинансирования проекта, направленного на поддержку местных инициатив, за счет средств граждан («Здоровые дети – здоровье нации» на обустройство спортивной площадки)</v>
      </c>
      <c r="C40" s="143" t="str">
        <f>'9 приложение'!C42</f>
        <v>%</v>
      </c>
      <c r="D40" s="139">
        <v>8.9999999999999993E-3</v>
      </c>
      <c r="E40" s="162"/>
      <c r="F40" s="162"/>
      <c r="G40" s="157">
        <f>'9 приложение'!E42</f>
        <v>3</v>
      </c>
      <c r="H40" s="139">
        <v>0</v>
      </c>
      <c r="I40" s="162"/>
      <c r="J40" s="162"/>
      <c r="K40" s="158">
        <v>0</v>
      </c>
      <c r="L40" s="164">
        <v>0</v>
      </c>
      <c r="M40" s="163"/>
    </row>
    <row r="41" spans="1:21" ht="70.5" customHeight="1" thickBot="1">
      <c r="A41" s="137">
        <v>21</v>
      </c>
      <c r="B41" s="142" t="str">
        <f>'9 приложение'!B43</f>
        <v>Показатель 2.21 -Доля софинансирования проекта, направленного на поддержку местных инициатив, за счет средств юридических лиц (индивидуальных предпринимателей) («Здоровые дети – здоровье нации» на обустройство спортивной площадки)</v>
      </c>
      <c r="C41" s="143" t="str">
        <f>'9 приложение'!C43</f>
        <v>%</v>
      </c>
      <c r="D41" s="139">
        <v>8.9999999999999993E-3</v>
      </c>
      <c r="E41" s="162"/>
      <c r="F41" s="162"/>
      <c r="G41" s="157">
        <f>'9 приложение'!E43</f>
        <v>7.1</v>
      </c>
      <c r="H41" s="139">
        <v>0</v>
      </c>
      <c r="I41" s="162"/>
      <c r="J41" s="162"/>
      <c r="K41" s="158">
        <v>0</v>
      </c>
      <c r="L41" s="164">
        <v>0</v>
      </c>
      <c r="M41" s="163"/>
    </row>
    <row r="42" spans="1:21" ht="70.5" customHeight="1" thickBot="1">
      <c r="A42" s="137">
        <v>22</v>
      </c>
      <c r="B42" s="142" t="str">
        <f>'9 приложение'!B44</f>
        <v xml:space="preserve">Показатель 2.22 -Доля софинансирования проекта, направленного на поддержку местных инициатив, за счет средств граждан (Устройство детской игровой площадки "Солнечное детство") </v>
      </c>
      <c r="C42" s="143" t="str">
        <f>'9 приложение'!C44</f>
        <v>%</v>
      </c>
      <c r="D42" s="139">
        <v>8.9999999999999993E-3</v>
      </c>
      <c r="E42" s="162"/>
      <c r="F42" s="162"/>
      <c r="G42" s="157">
        <f>'9 приложение'!E44</f>
        <v>3</v>
      </c>
      <c r="H42" s="139">
        <v>0</v>
      </c>
      <c r="I42" s="162"/>
      <c r="J42" s="162"/>
      <c r="K42" s="158">
        <v>0</v>
      </c>
      <c r="L42" s="164">
        <v>0</v>
      </c>
      <c r="M42" s="163"/>
    </row>
    <row r="43" spans="1:21" ht="70.5" customHeight="1" thickBot="1">
      <c r="A43" s="137">
        <v>23</v>
      </c>
      <c r="B43" s="142" t="str">
        <f>'9 приложение'!B45</f>
        <v>Показатель 2.23 -Доля софинансирования проекта, направленного на поддержку местных инициатив, за счет средств юридических лиц (индивидуальных предпринимателей) (Устройство детской игровой площадки "Солнечное детство")</v>
      </c>
      <c r="C43" s="143" t="str">
        <f>'9 приложение'!C45</f>
        <v>%</v>
      </c>
      <c r="D43" s="139">
        <v>8.9999999999999993E-3</v>
      </c>
      <c r="E43" s="162"/>
      <c r="F43" s="162"/>
      <c r="G43" s="157">
        <f>'9 приложение'!E45</f>
        <v>7</v>
      </c>
      <c r="H43" s="139">
        <v>0</v>
      </c>
      <c r="I43" s="162"/>
      <c r="J43" s="162"/>
      <c r="K43" s="158">
        <v>0</v>
      </c>
      <c r="L43" s="164">
        <v>0</v>
      </c>
      <c r="M43" s="163"/>
    </row>
    <row r="44" spans="1:21" ht="70.5" customHeight="1" thickBot="1">
      <c r="A44" s="137">
        <v>24</v>
      </c>
      <c r="B44" s="142" t="str">
        <f>'9 приложение'!B46</f>
        <v>Показатель 2.24 -Доля софинансирования проекта, направленного на поддержку местных инициатив, за счет средств граждан (Ремонт кровли Приреченского СДК Ужурского района)</v>
      </c>
      <c r="C44" s="143" t="str">
        <f>'9 приложение'!C46</f>
        <v>%</v>
      </c>
      <c r="D44" s="139">
        <v>8.9999999999999993E-3</v>
      </c>
      <c r="E44" s="162"/>
      <c r="F44" s="162"/>
      <c r="G44" s="157">
        <f>'9 приложение'!E46</f>
        <v>4.4000000000000004</v>
      </c>
      <c r="H44" s="139">
        <v>0</v>
      </c>
      <c r="I44" s="162"/>
      <c r="J44" s="162"/>
      <c r="K44" s="158">
        <v>0</v>
      </c>
      <c r="L44" s="164">
        <v>0</v>
      </c>
      <c r="M44" s="163"/>
    </row>
    <row r="45" spans="1:21" ht="70.5" customHeight="1" thickBot="1">
      <c r="A45" s="137">
        <v>25</v>
      </c>
      <c r="B45" s="142" t="str">
        <f>'9 приложение'!B47</f>
        <v>Показатель 2.25  -Доля софинансирования проекта, направленного на поддержку местных инициатив, за счет средств юридических лиц (индивидуальных предпринимателей) (Ремонт кровли Приреченского СДК Ужурского района)</v>
      </c>
      <c r="C45" s="143" t="str">
        <f>'9 приложение'!C47</f>
        <v>%</v>
      </c>
      <c r="D45" s="139">
        <v>8.9999999999999993E-3</v>
      </c>
      <c r="E45" s="162"/>
      <c r="F45" s="162"/>
      <c r="G45" s="157">
        <f>'9 приложение'!E47</f>
        <v>11.2</v>
      </c>
      <c r="H45" s="139">
        <v>0</v>
      </c>
      <c r="I45" s="162"/>
      <c r="J45" s="162"/>
      <c r="K45" s="158">
        <v>0</v>
      </c>
      <c r="L45" s="164">
        <v>0</v>
      </c>
      <c r="M45" s="163"/>
    </row>
    <row r="46" spans="1:21" ht="70.5" customHeight="1" thickBot="1">
      <c r="A46" s="137">
        <v>26</v>
      </c>
      <c r="B46" s="142" t="str">
        <f>'9 приложение'!B48</f>
        <v>Показатель 2.26 -Доля софинансирования проекта, направленного на поддержку местных инициатив, за счет средств граждан (Детская игровая площадка  в с. Солгон Ужурского района)</v>
      </c>
      <c r="C46" s="143" t="str">
        <f>'9 приложение'!C48</f>
        <v>%</v>
      </c>
      <c r="D46" s="139">
        <v>8.9999999999999993E-3</v>
      </c>
      <c r="E46" s="162"/>
      <c r="F46" s="162"/>
      <c r="G46" s="157">
        <f>'9 приложение'!E48</f>
        <v>3</v>
      </c>
      <c r="H46" s="139">
        <v>0</v>
      </c>
      <c r="I46" s="162"/>
      <c r="J46" s="162"/>
      <c r="K46" s="158">
        <v>0</v>
      </c>
      <c r="L46" s="164">
        <v>0</v>
      </c>
      <c r="M46" s="163"/>
    </row>
    <row r="47" spans="1:21" ht="68.25" customHeight="1" thickBot="1">
      <c r="A47" s="137">
        <v>27</v>
      </c>
      <c r="B47" s="142" t="str">
        <f>'9 приложение'!B49</f>
        <v>Показатель 2.27 - Доля софинансирования проекта, направленного на поддержку местных инициатив, за счет средств юридических лиц (индивидуальных предпринимателей) (Детская игровая площадка  в с. Солгон Ужурского района)</v>
      </c>
      <c r="C47" s="143" t="str">
        <f>'9 приложение'!C49</f>
        <v>%</v>
      </c>
      <c r="D47" s="139">
        <v>8.9999999999999993E-3</v>
      </c>
      <c r="E47" s="162"/>
      <c r="F47" s="162"/>
      <c r="G47" s="157">
        <f>'9 приложение'!E49</f>
        <v>11.3</v>
      </c>
      <c r="H47" s="139">
        <v>0</v>
      </c>
      <c r="I47" s="162"/>
      <c r="J47" s="162"/>
      <c r="K47" s="158">
        <v>0</v>
      </c>
      <c r="L47" s="164">
        <v>0</v>
      </c>
      <c r="M47" s="163"/>
      <c r="N47">
        <f>SUM(D21:D47)</f>
        <v>0.25000000000000006</v>
      </c>
    </row>
    <row r="48" spans="1:21" ht="15.75">
      <c r="A48" s="248" t="s">
        <v>132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50"/>
      <c r="P48" s="36"/>
      <c r="Q48" s="36"/>
      <c r="R48" s="36"/>
      <c r="S48" s="36"/>
      <c r="T48" s="36"/>
      <c r="U48" s="36"/>
    </row>
    <row r="49" spans="1:21" ht="32.25" customHeight="1">
      <c r="A49" s="234" t="s">
        <v>81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4"/>
      <c r="P49" s="36"/>
      <c r="Q49" s="36"/>
      <c r="R49" s="36"/>
      <c r="S49" s="36"/>
      <c r="T49" s="36"/>
      <c r="U49" s="36"/>
    </row>
    <row r="50" spans="1:21" ht="18.75" customHeight="1">
      <c r="A50" s="234" t="s">
        <v>85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4"/>
      <c r="P50" s="36"/>
      <c r="Q50" s="36"/>
      <c r="R50" s="36"/>
      <c r="S50" s="36"/>
      <c r="T50" s="36"/>
      <c r="U50" s="36"/>
    </row>
    <row r="51" spans="1:21" ht="48" customHeight="1">
      <c r="A51" s="51">
        <v>1</v>
      </c>
      <c r="B51" s="132" t="str">
        <f>'9 приложение'!B55</f>
        <v>Показатель 3.1 - Количество пригородных и междугородних маршрутов в границах района</v>
      </c>
      <c r="C51" s="156" t="str">
        <f>'9 приложение'!C55</f>
        <v>шт.</v>
      </c>
      <c r="D51" s="170">
        <v>0.06</v>
      </c>
      <c r="E51" s="133"/>
      <c r="F51" s="133"/>
      <c r="G51" s="161">
        <f>'9 приложение'!E55</f>
        <v>19</v>
      </c>
      <c r="H51" s="130">
        <v>19</v>
      </c>
      <c r="I51" s="130"/>
      <c r="J51" s="130"/>
      <c r="K51" s="161">
        <f>'9 приложение'!F55</f>
        <v>19</v>
      </c>
      <c r="L51" s="161">
        <f>'9 приложение'!G55</f>
        <v>19</v>
      </c>
      <c r="M51" s="159"/>
      <c r="P51" s="37"/>
      <c r="Q51" s="36"/>
      <c r="R51" s="36"/>
      <c r="S51" s="36"/>
      <c r="T51" s="36"/>
      <c r="U51" s="36"/>
    </row>
    <row r="52" spans="1:21" ht="48" customHeight="1">
      <c r="A52" s="51">
        <v>2</v>
      </c>
      <c r="B52" s="132" t="str">
        <f>'9 приложение'!B56</f>
        <v>Показатель 3.2 - Протяженность отремонтированных автомобильных дорог</v>
      </c>
      <c r="C52" s="156" t="str">
        <f>'9 приложение'!C56</f>
        <v>м</v>
      </c>
      <c r="D52" s="170">
        <v>0.06</v>
      </c>
      <c r="E52" s="133"/>
      <c r="F52" s="133"/>
      <c r="G52" s="161">
        <f>'9 приложение'!E56</f>
        <v>1798</v>
      </c>
      <c r="H52" s="130">
        <v>0</v>
      </c>
      <c r="I52" s="130"/>
      <c r="J52" s="130"/>
      <c r="K52" s="161">
        <f>'9 приложение'!F56</f>
        <v>2000</v>
      </c>
      <c r="L52" s="161">
        <f>'9 приложение'!G56</f>
        <v>2000</v>
      </c>
      <c r="M52" s="159"/>
      <c r="P52" s="37"/>
      <c r="Q52" s="36"/>
      <c r="R52" s="36"/>
      <c r="S52" s="36"/>
      <c r="T52" s="36"/>
      <c r="U52" s="36"/>
    </row>
    <row r="53" spans="1:21" ht="68.25" customHeight="1">
      <c r="A53" s="51">
        <v>3</v>
      </c>
      <c r="B53" s="132" t="str">
        <f>'9 приложение'!B57</f>
        <v>Показатель 3.3 - Количество поселений, в которых проведены мероприятия по содержанию автомобильных дорог общего пользования местного значения, за счет средств районного и краевого бюджета</v>
      </c>
      <c r="C53" s="156" t="str">
        <f>'9 приложение'!C57</f>
        <v>шт</v>
      </c>
      <c r="D53" s="170">
        <v>0.06</v>
      </c>
      <c r="E53" s="133"/>
      <c r="F53" s="133"/>
      <c r="G53" s="161">
        <f>'9 приложение'!E57</f>
        <v>1</v>
      </c>
      <c r="H53" s="130">
        <v>0</v>
      </c>
      <c r="I53" s="130"/>
      <c r="J53" s="130"/>
      <c r="K53" s="161">
        <f>'9 приложение'!F57</f>
        <v>0</v>
      </c>
      <c r="L53" s="161">
        <f>'9 приложение'!G57</f>
        <v>0</v>
      </c>
      <c r="M53" s="159"/>
      <c r="P53" s="37"/>
      <c r="Q53" s="36"/>
      <c r="R53" s="36"/>
      <c r="S53" s="36"/>
      <c r="T53" s="36"/>
      <c r="U53" s="36"/>
    </row>
    <row r="54" spans="1:21" ht="78" customHeight="1" thickBot="1">
      <c r="A54" s="51">
        <v>4</v>
      </c>
      <c r="B54" s="132" t="str">
        <f>'9 приложение'!B58</f>
        <v>Показатель 3.4 - Количество приобретенных технических средств обучения, наглядных учебных и методических материалов для организаций, осуществляющих обучение детей, работы по профилактике детского дорожно-транспортного травматизма</v>
      </c>
      <c r="C54" s="156" t="str">
        <f>'9 приложение'!C58</f>
        <v>ед.</v>
      </c>
      <c r="D54" s="170">
        <v>7.0000000000000007E-2</v>
      </c>
      <c r="E54" s="143"/>
      <c r="F54" s="143"/>
      <c r="G54" s="161">
        <f>'9 приложение'!E58</f>
        <v>50</v>
      </c>
      <c r="H54" s="130">
        <v>0</v>
      </c>
      <c r="I54" s="131"/>
      <c r="J54" s="131"/>
      <c r="K54" s="161">
        <f>'9 приложение'!F58</f>
        <v>50</v>
      </c>
      <c r="L54" s="161">
        <f>'9 приложение'!G58</f>
        <v>50</v>
      </c>
      <c r="M54" s="146"/>
      <c r="N54" s="184">
        <f>D51+D52+D53+D54</f>
        <v>0.25</v>
      </c>
      <c r="P54" s="37"/>
      <c r="Q54" s="36"/>
      <c r="R54" s="36"/>
      <c r="S54" s="36"/>
      <c r="T54" s="36"/>
      <c r="U54" s="36"/>
    </row>
    <row r="55" spans="1:21" ht="15.75">
      <c r="A55" s="251" t="s">
        <v>130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3"/>
      <c r="P55" s="36"/>
      <c r="Q55" s="36"/>
      <c r="R55" s="36"/>
      <c r="S55" s="36"/>
      <c r="T55" s="36"/>
      <c r="U55" s="36"/>
    </row>
    <row r="56" spans="1:21">
      <c r="A56" s="260" t="s">
        <v>82</v>
      </c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2"/>
      <c r="P56" s="36"/>
      <c r="Q56" s="36"/>
      <c r="R56" s="36"/>
      <c r="S56" s="36"/>
      <c r="T56" s="36"/>
      <c r="U56" s="36"/>
    </row>
    <row r="57" spans="1:21">
      <c r="A57" s="260" t="s">
        <v>83</v>
      </c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2"/>
      <c r="P57" s="36"/>
      <c r="Q57" s="36"/>
      <c r="R57" s="36"/>
      <c r="S57" s="36"/>
      <c r="T57" s="36"/>
      <c r="U57" s="36"/>
    </row>
    <row r="58" spans="1:21" ht="26.25" thickBot="1">
      <c r="A58" s="167">
        <v>1</v>
      </c>
      <c r="B58" s="185" t="str">
        <f>'9 приложение'!B63</f>
        <v>Показатель 4.1 - Количество разработанных схем рекламных конструкций</v>
      </c>
      <c r="C58" s="157" t="str">
        <f>'9 приложение'!C63</f>
        <v>ед.</v>
      </c>
      <c r="D58" s="139">
        <v>0.05</v>
      </c>
      <c r="E58" s="165"/>
      <c r="F58" s="165"/>
      <c r="G58" s="158">
        <f>'9 приложение'!E63</f>
        <v>1</v>
      </c>
      <c r="H58" s="139">
        <v>0</v>
      </c>
      <c r="I58" s="165"/>
      <c r="J58" s="165"/>
      <c r="K58" s="158">
        <f>'9 приложение'!F63</f>
        <v>1</v>
      </c>
      <c r="L58" s="158">
        <f>'9 приложение'!G63</f>
        <v>1</v>
      </c>
      <c r="M58" s="166"/>
      <c r="P58" s="36"/>
      <c r="Q58" s="36"/>
      <c r="R58" s="36"/>
      <c r="S58" s="36"/>
      <c r="T58" s="36"/>
      <c r="U58" s="36"/>
    </row>
    <row r="59" spans="1:21" ht="26.25" thickBot="1">
      <c r="A59" s="167">
        <v>2</v>
      </c>
      <c r="B59" s="185" t="str">
        <f>'9 приложение'!B64</f>
        <v xml:space="preserve">Показатель 4.2 - Количество разработанных  схем рекламного места </v>
      </c>
      <c r="C59" s="157" t="str">
        <f>'9 приложение'!C64</f>
        <v>ед.</v>
      </c>
      <c r="D59" s="139">
        <v>0.05</v>
      </c>
      <c r="E59" s="165"/>
      <c r="F59" s="165"/>
      <c r="G59" s="158">
        <f>'9 приложение'!E64</f>
        <v>1</v>
      </c>
      <c r="H59" s="133">
        <v>0</v>
      </c>
      <c r="I59" s="150"/>
      <c r="J59" s="150"/>
      <c r="K59" s="158">
        <f>'9 приложение'!F64</f>
        <v>1</v>
      </c>
      <c r="L59" s="158">
        <f>'9 приложение'!G64</f>
        <v>1</v>
      </c>
      <c r="M59" s="166"/>
      <c r="P59" s="36"/>
      <c r="Q59" s="36"/>
      <c r="R59" s="36"/>
      <c r="S59" s="36"/>
      <c r="T59" s="36"/>
      <c r="U59" s="36"/>
    </row>
    <row r="60" spans="1:21" ht="26.25" thickBot="1">
      <c r="A60" s="167">
        <v>3</v>
      </c>
      <c r="B60" s="185" t="str">
        <f>'9 приложение'!B65</f>
        <v>Показатель 4.3 - Количество демонтированных рекламных конструкций</v>
      </c>
      <c r="C60" s="157" t="str">
        <f>'9 приложение'!C65</f>
        <v>ед.</v>
      </c>
      <c r="D60" s="139">
        <v>0.05</v>
      </c>
      <c r="E60" s="165"/>
      <c r="F60" s="165"/>
      <c r="G60" s="158">
        <f>'9 приложение'!E65</f>
        <v>2</v>
      </c>
      <c r="H60" s="133">
        <v>0</v>
      </c>
      <c r="I60" s="150"/>
      <c r="J60" s="150"/>
      <c r="K60" s="158">
        <f>'9 приложение'!F65</f>
        <v>2</v>
      </c>
      <c r="L60" s="158">
        <f>'9 приложение'!G65</f>
        <v>2</v>
      </c>
      <c r="M60" s="166"/>
      <c r="P60" s="36"/>
      <c r="Q60" s="36"/>
      <c r="R60" s="36"/>
      <c r="S60" s="36"/>
      <c r="T60" s="36"/>
      <c r="U60" s="36"/>
    </row>
    <row r="61" spans="1:21" ht="51.75" thickBot="1">
      <c r="A61" s="167">
        <v>4</v>
      </c>
      <c r="B61" s="185" t="str">
        <f>'9 приложение'!B66</f>
        <v xml:space="preserve">Показатель 4.4 - Количество документов по внесению изменений в документы территориального планирования и градостроительного зонирования </v>
      </c>
      <c r="C61" s="157" t="str">
        <f>'9 приложение'!C66</f>
        <v>ед.</v>
      </c>
      <c r="D61" s="139">
        <v>0.05</v>
      </c>
      <c r="E61" s="165"/>
      <c r="F61" s="165"/>
      <c r="G61" s="158">
        <f>'9 приложение'!E66</f>
        <v>2</v>
      </c>
      <c r="H61" s="133">
        <v>0</v>
      </c>
      <c r="I61" s="150"/>
      <c r="J61" s="150"/>
      <c r="K61" s="158">
        <f>'9 приложение'!F66</f>
        <v>2</v>
      </c>
      <c r="L61" s="158">
        <f>'9 приложение'!G66</f>
        <v>2</v>
      </c>
      <c r="M61" s="166"/>
      <c r="P61" s="36"/>
      <c r="Q61" s="36"/>
      <c r="R61" s="36"/>
      <c r="S61" s="36"/>
      <c r="T61" s="36"/>
      <c r="U61" s="36"/>
    </row>
    <row r="62" spans="1:21" ht="49.5" customHeight="1" thickBot="1">
      <c r="A62" s="133">
        <v>5</v>
      </c>
      <c r="B62" s="185" t="str">
        <f>'9 приложение'!B67</f>
        <v>Показатель 4.5 - Количество разработанных проектов (строительство, благоустройство), прошедших экспертизу проектной документации</v>
      </c>
      <c r="C62" s="157" t="str">
        <f>'9 приложение'!C67</f>
        <v>шт.</v>
      </c>
      <c r="D62" s="143">
        <v>0.05</v>
      </c>
      <c r="E62" s="143"/>
      <c r="F62" s="143"/>
      <c r="G62" s="157">
        <f>'9 приложение'!E67</f>
        <v>4</v>
      </c>
      <c r="H62" s="131">
        <v>2</v>
      </c>
      <c r="I62" s="131"/>
      <c r="J62" s="131"/>
      <c r="K62" s="157">
        <f>'9 приложение'!F67</f>
        <v>0</v>
      </c>
      <c r="L62" s="157">
        <f>'9 приложение'!G67</f>
        <v>0</v>
      </c>
      <c r="M62" s="146"/>
      <c r="N62">
        <f>D58+D59+D60+D61+D62</f>
        <v>0.25</v>
      </c>
      <c r="O62" t="s">
        <v>303</v>
      </c>
      <c r="P62" s="37"/>
      <c r="Q62" s="36"/>
      <c r="R62" s="36"/>
      <c r="S62" s="36"/>
      <c r="T62" s="36"/>
      <c r="U62" s="36"/>
    </row>
    <row r="63" spans="1:21">
      <c r="O63" t="s">
        <v>271</v>
      </c>
      <c r="P63" s="36"/>
      <c r="Q63" s="36"/>
      <c r="R63" s="36"/>
      <c r="S63" s="36"/>
      <c r="T63" s="36"/>
      <c r="U63" s="36"/>
    </row>
    <row r="64" spans="1:21" ht="15.75">
      <c r="A64" s="231" t="s">
        <v>160</v>
      </c>
      <c r="B64" s="231"/>
      <c r="C64" s="231"/>
      <c r="D64" s="1"/>
      <c r="E64" s="231" t="s">
        <v>21</v>
      </c>
      <c r="F64" s="231"/>
      <c r="I64" s="1"/>
      <c r="J64" s="220"/>
      <c r="K64" s="220"/>
      <c r="L64" s="233" t="s">
        <v>150</v>
      </c>
      <c r="M64" s="233"/>
      <c r="O64" t="s">
        <v>304</v>
      </c>
      <c r="P64" s="36"/>
      <c r="Q64" s="36"/>
      <c r="R64" s="36"/>
      <c r="S64" s="36"/>
      <c r="T64" s="36"/>
      <c r="U64" s="36"/>
    </row>
    <row r="65" spans="16:21">
      <c r="P65" s="36"/>
      <c r="Q65" s="36"/>
      <c r="R65" s="36"/>
      <c r="S65" s="36"/>
      <c r="T65" s="36"/>
      <c r="U65" s="36"/>
    </row>
    <row r="66" spans="16:21">
      <c r="P66" s="36"/>
      <c r="Q66" s="36"/>
      <c r="R66" s="36"/>
      <c r="S66" s="36"/>
      <c r="T66" s="36"/>
      <c r="U66" s="36"/>
    </row>
    <row r="67" spans="16:21">
      <c r="P67" s="36"/>
      <c r="Q67" s="36"/>
      <c r="R67" s="36"/>
      <c r="S67" s="36"/>
      <c r="T67" s="36"/>
      <c r="U67" s="36"/>
    </row>
  </sheetData>
  <mergeCells count="29">
    <mergeCell ref="J1:M1"/>
    <mergeCell ref="J2:M2"/>
    <mergeCell ref="A56:M56"/>
    <mergeCell ref="A3:M3"/>
    <mergeCell ref="A5:A7"/>
    <mergeCell ref="B5:B7"/>
    <mergeCell ref="C5:C7"/>
    <mergeCell ref="D5:D7"/>
    <mergeCell ref="E5:F6"/>
    <mergeCell ref="G5:J5"/>
    <mergeCell ref="K5:L6"/>
    <mergeCell ref="M5:M7"/>
    <mergeCell ref="G6:H6"/>
    <mergeCell ref="I6:J6"/>
    <mergeCell ref="A9:M9"/>
    <mergeCell ref="A18:M18"/>
    <mergeCell ref="L64:M64"/>
    <mergeCell ref="A48:M48"/>
    <mergeCell ref="A55:M55"/>
    <mergeCell ref="A10:M10"/>
    <mergeCell ref="A11:M11"/>
    <mergeCell ref="A19:M19"/>
    <mergeCell ref="A20:M20"/>
    <mergeCell ref="A49:M49"/>
    <mergeCell ref="A50:M50"/>
    <mergeCell ref="A64:C64"/>
    <mergeCell ref="E64:F64"/>
    <mergeCell ref="A57:M57"/>
    <mergeCell ref="J64:K64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94"/>
  <sheetViews>
    <sheetView view="pageBreakPreview" topLeftCell="A48" zoomScale="60" zoomScaleNormal="70" zoomScalePageLayoutView="40" workbookViewId="0">
      <selection activeCell="P58" sqref="P58"/>
    </sheetView>
  </sheetViews>
  <sheetFormatPr defaultRowHeight="15"/>
  <cols>
    <col min="1" max="1" width="4.42578125" style="124" customWidth="1"/>
    <col min="2" max="2" width="18.85546875" style="8" customWidth="1"/>
    <col min="3" max="3" width="37.5703125" style="8" customWidth="1"/>
    <col min="4" max="4" width="23.28515625" style="8" customWidth="1"/>
    <col min="5" max="5" width="7.28515625" style="9" customWidth="1"/>
    <col min="6" max="6" width="7.5703125" style="9" customWidth="1"/>
    <col min="7" max="7" width="13.85546875" style="8" customWidth="1"/>
    <col min="8" max="8" width="9.140625" style="8"/>
    <col min="9" max="9" width="10.5703125" style="8" bestFit="1" customWidth="1"/>
    <col min="10" max="10" width="11.5703125" style="8" customWidth="1"/>
    <col min="11" max="11" width="14" style="8" customWidth="1"/>
    <col min="12" max="12" width="11.85546875" style="8" customWidth="1"/>
    <col min="13" max="13" width="9.5703125" style="8" bestFit="1" customWidth="1"/>
    <col min="14" max="14" width="9.140625" style="8"/>
    <col min="15" max="16" width="14.7109375" style="8" customWidth="1"/>
    <col min="17" max="17" width="14.42578125" style="8" customWidth="1"/>
    <col min="18" max="16384" width="9.140625" style="8"/>
  </cols>
  <sheetData>
    <row r="1" spans="1:17" ht="15.75">
      <c r="P1" s="315" t="s">
        <v>43</v>
      </c>
      <c r="Q1" s="315"/>
    </row>
    <row r="2" spans="1:17" ht="81.75" customHeight="1">
      <c r="P2" s="311" t="s">
        <v>44</v>
      </c>
      <c r="Q2" s="311"/>
    </row>
    <row r="3" spans="1:17" ht="50.25" customHeight="1">
      <c r="A3" s="306" t="s">
        <v>272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7" ht="15.75" thickBot="1"/>
    <row r="5" spans="1:17" ht="23.25" customHeight="1">
      <c r="A5" s="307" t="s">
        <v>0</v>
      </c>
      <c r="B5" s="310" t="s">
        <v>22</v>
      </c>
      <c r="C5" s="310" t="s">
        <v>23</v>
      </c>
      <c r="D5" s="310" t="s">
        <v>24</v>
      </c>
      <c r="E5" s="310" t="s">
        <v>25</v>
      </c>
      <c r="F5" s="310"/>
      <c r="G5" s="310"/>
      <c r="H5" s="310"/>
      <c r="I5" s="310" t="s">
        <v>26</v>
      </c>
      <c r="J5" s="310"/>
      <c r="K5" s="310"/>
      <c r="L5" s="310"/>
      <c r="M5" s="310"/>
      <c r="N5" s="310"/>
      <c r="O5" s="310"/>
      <c r="P5" s="310"/>
      <c r="Q5" s="300" t="s">
        <v>27</v>
      </c>
    </row>
    <row r="6" spans="1:17" ht="48" customHeight="1">
      <c r="A6" s="308"/>
      <c r="B6" s="293"/>
      <c r="C6" s="293"/>
      <c r="D6" s="293"/>
      <c r="E6" s="293"/>
      <c r="F6" s="293"/>
      <c r="G6" s="293"/>
      <c r="H6" s="293"/>
      <c r="I6" s="293" t="s">
        <v>28</v>
      </c>
      <c r="J6" s="293"/>
      <c r="K6" s="293" t="s">
        <v>29</v>
      </c>
      <c r="L6" s="293"/>
      <c r="M6" s="293"/>
      <c r="N6" s="293"/>
      <c r="O6" s="293" t="s">
        <v>30</v>
      </c>
      <c r="P6" s="293"/>
      <c r="Q6" s="301"/>
    </row>
    <row r="7" spans="1:17" ht="33.75" customHeight="1">
      <c r="A7" s="308"/>
      <c r="B7" s="293"/>
      <c r="C7" s="293"/>
      <c r="D7" s="293"/>
      <c r="E7" s="322" t="s">
        <v>24</v>
      </c>
      <c r="F7" s="322" t="s">
        <v>31</v>
      </c>
      <c r="G7" s="293" t="s">
        <v>111</v>
      </c>
      <c r="H7" s="293" t="s">
        <v>110</v>
      </c>
      <c r="I7" s="293"/>
      <c r="J7" s="293"/>
      <c r="K7" s="293" t="s">
        <v>13</v>
      </c>
      <c r="L7" s="293"/>
      <c r="M7" s="293" t="s">
        <v>14</v>
      </c>
      <c r="N7" s="293"/>
      <c r="O7" s="293"/>
      <c r="P7" s="293"/>
      <c r="Q7" s="301"/>
    </row>
    <row r="8" spans="1:17" ht="16.5" thickBot="1">
      <c r="A8" s="309"/>
      <c r="B8" s="294"/>
      <c r="C8" s="294"/>
      <c r="D8" s="294"/>
      <c r="E8" s="323"/>
      <c r="F8" s="323"/>
      <c r="G8" s="294"/>
      <c r="H8" s="294"/>
      <c r="I8" s="11" t="s">
        <v>15</v>
      </c>
      <c r="J8" s="11" t="s">
        <v>16</v>
      </c>
      <c r="K8" s="11" t="s">
        <v>15</v>
      </c>
      <c r="L8" s="11" t="s">
        <v>16</v>
      </c>
      <c r="M8" s="11" t="s">
        <v>15</v>
      </c>
      <c r="N8" s="11" t="s">
        <v>16</v>
      </c>
      <c r="O8" s="191" t="s">
        <v>322</v>
      </c>
      <c r="P8" s="191" t="s">
        <v>323</v>
      </c>
      <c r="Q8" s="302"/>
    </row>
    <row r="9" spans="1:17" ht="16.5" thickBot="1">
      <c r="A9" s="125">
        <v>1</v>
      </c>
      <c r="B9" s="17">
        <v>2</v>
      </c>
      <c r="C9" s="17">
        <v>3</v>
      </c>
      <c r="D9" s="17">
        <v>4</v>
      </c>
      <c r="E9" s="18">
        <v>5</v>
      </c>
      <c r="F9" s="18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  <c r="P9" s="17">
        <v>16</v>
      </c>
      <c r="Q9" s="19">
        <v>17</v>
      </c>
    </row>
    <row r="10" spans="1:17" ht="33" customHeight="1">
      <c r="A10" s="287">
        <v>1</v>
      </c>
      <c r="B10" s="319" t="s">
        <v>32</v>
      </c>
      <c r="C10" s="319" t="s">
        <v>46</v>
      </c>
      <c r="D10" s="107" t="s">
        <v>33</v>
      </c>
      <c r="E10" s="60" t="s">
        <v>95</v>
      </c>
      <c r="F10" s="60" t="s">
        <v>95</v>
      </c>
      <c r="G10" s="47" t="s">
        <v>95</v>
      </c>
      <c r="H10" s="47" t="s">
        <v>95</v>
      </c>
      <c r="I10" s="46">
        <f t="shared" ref="I10:J10" si="0">I12+I13+I14</f>
        <v>355244.9</v>
      </c>
      <c r="J10" s="46">
        <f t="shared" si="0"/>
        <v>311082.09999999998</v>
      </c>
      <c r="K10" s="46">
        <f>K12+K13+K14</f>
        <v>297862.41035999998</v>
      </c>
      <c r="L10" s="46">
        <f>L12+L13+L14</f>
        <v>65559.130359999996</v>
      </c>
      <c r="M10" s="46"/>
      <c r="N10" s="47"/>
      <c r="O10" s="47">
        <f>O12+O13+O14</f>
        <v>103850.20000000001</v>
      </c>
      <c r="P10" s="208">
        <f>P12+P13+P14</f>
        <v>103793.90000000001</v>
      </c>
      <c r="Q10" s="290"/>
    </row>
    <row r="11" spans="1:17" ht="13.5" customHeight="1">
      <c r="A11" s="288"/>
      <c r="B11" s="320"/>
      <c r="C11" s="320"/>
      <c r="D11" s="297" t="s">
        <v>34</v>
      </c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9"/>
      <c r="Q11" s="291"/>
    </row>
    <row r="12" spans="1:17" ht="31.5">
      <c r="A12" s="288"/>
      <c r="B12" s="320"/>
      <c r="C12" s="320"/>
      <c r="D12" s="105" t="s">
        <v>56</v>
      </c>
      <c r="E12" s="61" t="s">
        <v>52</v>
      </c>
      <c r="F12" s="62" t="s">
        <v>95</v>
      </c>
      <c r="G12" s="63" t="s">
        <v>95</v>
      </c>
      <c r="H12" s="63" t="s">
        <v>95</v>
      </c>
      <c r="I12" s="353">
        <v>0</v>
      </c>
      <c r="J12" s="353">
        <v>0</v>
      </c>
      <c r="K12" s="42">
        <f>K18+K33+K53+K73</f>
        <v>0</v>
      </c>
      <c r="L12" s="42">
        <f>L18+L33+L53+L73</f>
        <v>0</v>
      </c>
      <c r="M12" s="42"/>
      <c r="N12" s="42"/>
      <c r="O12" s="42">
        <f>O18+O33+O53+O73</f>
        <v>0</v>
      </c>
      <c r="P12" s="43">
        <f>P18+P33+P53+P73</f>
        <v>0</v>
      </c>
      <c r="Q12" s="291"/>
    </row>
    <row r="13" spans="1:17" ht="32.25" customHeight="1">
      <c r="A13" s="288"/>
      <c r="B13" s="320"/>
      <c r="C13" s="320"/>
      <c r="D13" s="105" t="s">
        <v>55</v>
      </c>
      <c r="E13" s="61">
        <v>140</v>
      </c>
      <c r="F13" s="62" t="s">
        <v>95</v>
      </c>
      <c r="G13" s="63" t="s">
        <v>95</v>
      </c>
      <c r="H13" s="63" t="s">
        <v>95</v>
      </c>
      <c r="I13" s="354">
        <v>355154.4</v>
      </c>
      <c r="J13" s="354">
        <v>310991.59999999998</v>
      </c>
      <c r="K13" s="42">
        <f>K19+K34+K54+K72</f>
        <v>297852.41035999998</v>
      </c>
      <c r="L13" s="42">
        <f>L19+L34+L54+L72</f>
        <v>65559.130359999996</v>
      </c>
      <c r="M13" s="42"/>
      <c r="N13" s="42"/>
      <c r="O13" s="42">
        <f>O19+O34+O54+O72</f>
        <v>103840.20000000001</v>
      </c>
      <c r="P13" s="43">
        <f>P19+P34+P54+P72</f>
        <v>103783.90000000001</v>
      </c>
      <c r="Q13" s="291"/>
    </row>
    <row r="14" spans="1:17" ht="32.25" thickBot="1">
      <c r="A14" s="289"/>
      <c r="B14" s="321"/>
      <c r="C14" s="321"/>
      <c r="D14" s="106" t="s">
        <v>57</v>
      </c>
      <c r="E14" s="65" t="s">
        <v>51</v>
      </c>
      <c r="F14" s="66" t="s">
        <v>95</v>
      </c>
      <c r="G14" s="67" t="s">
        <v>95</v>
      </c>
      <c r="H14" s="67" t="s">
        <v>95</v>
      </c>
      <c r="I14" s="355">
        <v>90.5</v>
      </c>
      <c r="J14" s="355">
        <v>90.5</v>
      </c>
      <c r="K14" s="44">
        <f>K20+K55</f>
        <v>10</v>
      </c>
      <c r="L14" s="44">
        <f>L20+L55</f>
        <v>0</v>
      </c>
      <c r="M14" s="44"/>
      <c r="N14" s="44"/>
      <c r="O14" s="44">
        <f>O20+O55</f>
        <v>10</v>
      </c>
      <c r="P14" s="45">
        <f>P20+P55</f>
        <v>10</v>
      </c>
      <c r="Q14" s="292"/>
    </row>
    <row r="15" spans="1:17" ht="6" customHeight="1" thickBot="1">
      <c r="A15" s="312"/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4"/>
    </row>
    <row r="16" spans="1:17" ht="31.5">
      <c r="A16" s="316">
        <v>2</v>
      </c>
      <c r="B16" s="319" t="s">
        <v>112</v>
      </c>
      <c r="C16" s="319" t="s">
        <v>47</v>
      </c>
      <c r="D16" s="107" t="s">
        <v>33</v>
      </c>
      <c r="E16" s="60" t="s">
        <v>95</v>
      </c>
      <c r="F16" s="60" t="s">
        <v>95</v>
      </c>
      <c r="G16" s="47" t="s">
        <v>95</v>
      </c>
      <c r="H16" s="47" t="s">
        <v>95</v>
      </c>
      <c r="I16" s="356">
        <v>101502.8</v>
      </c>
      <c r="J16" s="356">
        <v>96381.8</v>
      </c>
      <c r="K16" s="46">
        <f>K18+K19+K20</f>
        <v>156238.62839999999</v>
      </c>
      <c r="L16" s="46">
        <f>L18+L19+L20</f>
        <v>27877.513999999999</v>
      </c>
      <c r="M16" s="46"/>
      <c r="N16" s="47"/>
      <c r="O16" s="46">
        <f>O18+O19+O20</f>
        <v>78365.100000000006</v>
      </c>
      <c r="P16" s="48">
        <f>P18+P19+P20</f>
        <v>78365.100000000006</v>
      </c>
      <c r="Q16" s="253"/>
    </row>
    <row r="17" spans="1:17" ht="15.75" customHeight="1">
      <c r="A17" s="317"/>
      <c r="B17" s="320"/>
      <c r="C17" s="320"/>
      <c r="D17" s="297" t="s">
        <v>34</v>
      </c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9"/>
      <c r="Q17" s="295"/>
    </row>
    <row r="18" spans="1:17" ht="31.5" customHeight="1" thickBot="1">
      <c r="A18" s="317"/>
      <c r="B18" s="320"/>
      <c r="C18" s="320"/>
      <c r="D18" s="105" t="s">
        <v>56</v>
      </c>
      <c r="E18" s="61" t="s">
        <v>52</v>
      </c>
      <c r="F18" s="62" t="s">
        <v>95</v>
      </c>
      <c r="G18" s="63" t="s">
        <v>95</v>
      </c>
      <c r="H18" s="63" t="s">
        <v>95</v>
      </c>
      <c r="I18" s="64"/>
      <c r="J18" s="64"/>
      <c r="K18" s="42"/>
      <c r="L18" s="42"/>
      <c r="M18" s="42"/>
      <c r="N18" s="42"/>
      <c r="O18" s="42"/>
      <c r="P18" s="43"/>
      <c r="Q18" s="295"/>
    </row>
    <row r="19" spans="1:17" ht="31.5" customHeight="1">
      <c r="A19" s="317"/>
      <c r="B19" s="320"/>
      <c r="C19" s="320"/>
      <c r="D19" s="105" t="s">
        <v>55</v>
      </c>
      <c r="E19" s="61">
        <v>140</v>
      </c>
      <c r="F19" s="62" t="s">
        <v>95</v>
      </c>
      <c r="G19" s="63" t="s">
        <v>95</v>
      </c>
      <c r="H19" s="63" t="s">
        <v>95</v>
      </c>
      <c r="I19" s="356">
        <v>101502.8</v>
      </c>
      <c r="J19" s="356">
        <v>96381.8</v>
      </c>
      <c r="K19" s="42">
        <f>SUM(K21:K29)</f>
        <v>156238.62839999999</v>
      </c>
      <c r="L19" s="42">
        <f t="shared" ref="L19:P19" si="1">SUM(L21:L29)</f>
        <v>27877.513999999999</v>
      </c>
      <c r="M19" s="42"/>
      <c r="N19" s="42"/>
      <c r="O19" s="42">
        <f>SUM(O21:O29)</f>
        <v>78365.100000000006</v>
      </c>
      <c r="P19" s="42">
        <f t="shared" si="1"/>
        <v>78365.100000000006</v>
      </c>
      <c r="Q19" s="295"/>
    </row>
    <row r="20" spans="1:17" ht="31.5" customHeight="1" thickBot="1">
      <c r="A20" s="318"/>
      <c r="B20" s="321"/>
      <c r="C20" s="321"/>
      <c r="D20" s="106" t="s">
        <v>57</v>
      </c>
      <c r="E20" s="65" t="s">
        <v>51</v>
      </c>
      <c r="F20" s="66" t="s">
        <v>95</v>
      </c>
      <c r="G20" s="67" t="s">
        <v>95</v>
      </c>
      <c r="H20" s="67" t="s">
        <v>95</v>
      </c>
      <c r="I20" s="68"/>
      <c r="J20" s="68"/>
      <c r="K20" s="44"/>
      <c r="L20" s="44"/>
      <c r="M20" s="44"/>
      <c r="N20" s="44"/>
      <c r="O20" s="44"/>
      <c r="P20" s="45"/>
      <c r="Q20" s="296"/>
    </row>
    <row r="21" spans="1:17" ht="132" customHeight="1">
      <c r="A21" s="126">
        <v>3</v>
      </c>
      <c r="B21" s="111" t="s">
        <v>96</v>
      </c>
      <c r="C21" s="112" t="s">
        <v>54</v>
      </c>
      <c r="D21" s="104" t="s">
        <v>55</v>
      </c>
      <c r="E21" s="52" t="s">
        <v>53</v>
      </c>
      <c r="F21" s="114" t="s">
        <v>58</v>
      </c>
      <c r="G21" s="114" t="s">
        <v>59</v>
      </c>
      <c r="H21" s="69">
        <v>540</v>
      </c>
      <c r="I21" s="49">
        <v>4000</v>
      </c>
      <c r="J21" s="49">
        <v>4000</v>
      </c>
      <c r="K21" s="49">
        <v>13221.4584</v>
      </c>
      <c r="L21" s="49">
        <v>0</v>
      </c>
      <c r="M21" s="49"/>
      <c r="N21" s="49"/>
      <c r="O21" s="49">
        <v>4000</v>
      </c>
      <c r="P21" s="49">
        <v>4000</v>
      </c>
      <c r="Q21" s="115"/>
    </row>
    <row r="22" spans="1:17" ht="40.5" customHeight="1" thickBot="1">
      <c r="A22" s="116">
        <v>4</v>
      </c>
      <c r="B22" s="55" t="s">
        <v>97</v>
      </c>
      <c r="C22" s="53" t="s">
        <v>60</v>
      </c>
      <c r="D22" s="53" t="s">
        <v>55</v>
      </c>
      <c r="E22" s="70" t="s">
        <v>53</v>
      </c>
      <c r="F22" s="70" t="s">
        <v>58</v>
      </c>
      <c r="G22" s="55">
        <v>1210075700</v>
      </c>
      <c r="H22" s="55">
        <v>811</v>
      </c>
      <c r="I22" s="357">
        <v>71553.5</v>
      </c>
      <c r="J22" s="357">
        <v>71247.5</v>
      </c>
      <c r="K22" s="71">
        <v>73865.100000000006</v>
      </c>
      <c r="L22" s="71">
        <v>27877.513999999999</v>
      </c>
      <c r="M22" s="71"/>
      <c r="N22" s="71"/>
      <c r="O22" s="71">
        <v>73865.100000000006</v>
      </c>
      <c r="P22" s="71">
        <v>73865.100000000006</v>
      </c>
      <c r="Q22" s="20"/>
    </row>
    <row r="23" spans="1:17" ht="141.75" customHeight="1" thickBot="1">
      <c r="A23" s="127">
        <v>5</v>
      </c>
      <c r="B23" s="76" t="s">
        <v>98</v>
      </c>
      <c r="C23" s="21" t="s">
        <v>180</v>
      </c>
      <c r="D23" s="21" t="s">
        <v>55</v>
      </c>
      <c r="E23" s="72" t="s">
        <v>53</v>
      </c>
      <c r="F23" s="72" t="s">
        <v>63</v>
      </c>
      <c r="G23" s="72" t="s">
        <v>305</v>
      </c>
      <c r="H23" s="72" t="s">
        <v>306</v>
      </c>
      <c r="I23" s="358">
        <v>6790</v>
      </c>
      <c r="J23" s="358">
        <v>6790</v>
      </c>
      <c r="K23" s="73">
        <v>0</v>
      </c>
      <c r="L23" s="73">
        <v>0</v>
      </c>
      <c r="M23" s="73"/>
      <c r="N23" s="73"/>
      <c r="O23" s="73">
        <v>0</v>
      </c>
      <c r="P23" s="73">
        <v>0</v>
      </c>
      <c r="Q23" s="7"/>
    </row>
    <row r="24" spans="1:17" ht="79.5" customHeight="1" thickBot="1">
      <c r="A24" s="128">
        <v>6</v>
      </c>
      <c r="B24" s="121" t="s">
        <v>99</v>
      </c>
      <c r="C24" s="174" t="s">
        <v>278</v>
      </c>
      <c r="D24" s="54" t="s">
        <v>55</v>
      </c>
      <c r="E24" s="74" t="s">
        <v>53</v>
      </c>
      <c r="F24" s="74" t="s">
        <v>135</v>
      </c>
      <c r="G24" s="75">
        <v>1210081190</v>
      </c>
      <c r="H24" s="75">
        <v>244</v>
      </c>
      <c r="I24" s="359">
        <v>164.1</v>
      </c>
      <c r="J24" s="359">
        <v>0</v>
      </c>
      <c r="K24" s="41">
        <v>499.6764</v>
      </c>
      <c r="L24" s="41">
        <v>0</v>
      </c>
      <c r="M24" s="41"/>
      <c r="N24" s="41"/>
      <c r="O24" s="73">
        <v>0</v>
      </c>
      <c r="P24" s="73">
        <v>0</v>
      </c>
      <c r="Q24" s="57"/>
    </row>
    <row r="25" spans="1:17" ht="102" customHeight="1" thickBot="1">
      <c r="A25" s="127">
        <v>7</v>
      </c>
      <c r="B25" s="76" t="s">
        <v>100</v>
      </c>
      <c r="C25" s="21" t="s">
        <v>324</v>
      </c>
      <c r="D25" s="120" t="s">
        <v>55</v>
      </c>
      <c r="E25" s="72" t="s">
        <v>53</v>
      </c>
      <c r="F25" s="72" t="s">
        <v>135</v>
      </c>
      <c r="G25" s="76" t="s">
        <v>277</v>
      </c>
      <c r="H25" s="76">
        <v>540</v>
      </c>
      <c r="I25" s="358">
        <v>14000</v>
      </c>
      <c r="J25" s="358">
        <v>13854.6</v>
      </c>
      <c r="K25" s="73">
        <v>43.263599999999997</v>
      </c>
      <c r="L25" s="73">
        <v>0</v>
      </c>
      <c r="M25" s="73"/>
      <c r="N25" s="73"/>
      <c r="O25" s="73">
        <v>0</v>
      </c>
      <c r="P25" s="73">
        <v>0</v>
      </c>
      <c r="Q25" s="7"/>
    </row>
    <row r="26" spans="1:17" ht="73.5" customHeight="1" thickBot="1">
      <c r="A26" s="127">
        <v>8</v>
      </c>
      <c r="B26" s="76" t="s">
        <v>101</v>
      </c>
      <c r="C26" s="21" t="s">
        <v>324</v>
      </c>
      <c r="D26" s="59" t="s">
        <v>55</v>
      </c>
      <c r="E26" s="72" t="s">
        <v>53</v>
      </c>
      <c r="F26" s="72" t="s">
        <v>135</v>
      </c>
      <c r="G26" s="76" t="s">
        <v>136</v>
      </c>
      <c r="H26" s="76">
        <v>240</v>
      </c>
      <c r="I26" s="358">
        <v>495.2</v>
      </c>
      <c r="J26" s="358">
        <v>489.7</v>
      </c>
      <c r="K26" s="73">
        <v>121.16</v>
      </c>
      <c r="L26" s="73">
        <v>0</v>
      </c>
      <c r="M26" s="123"/>
      <c r="N26" s="123"/>
      <c r="O26" s="73">
        <v>500</v>
      </c>
      <c r="P26" s="73">
        <v>500</v>
      </c>
      <c r="Q26" s="7"/>
    </row>
    <row r="27" spans="1:17" ht="102" customHeight="1" thickBot="1">
      <c r="A27" s="127">
        <v>9</v>
      </c>
      <c r="B27" s="76" t="s">
        <v>102</v>
      </c>
      <c r="C27" s="21" t="s">
        <v>181</v>
      </c>
      <c r="D27" s="174" t="s">
        <v>55</v>
      </c>
      <c r="E27" s="72" t="s">
        <v>53</v>
      </c>
      <c r="F27" s="72" t="s">
        <v>63</v>
      </c>
      <c r="G27" s="76">
        <v>1210075720</v>
      </c>
      <c r="H27" s="76">
        <v>521</v>
      </c>
      <c r="I27" s="358">
        <v>4500</v>
      </c>
      <c r="J27" s="358">
        <v>0</v>
      </c>
      <c r="K27" s="73">
        <v>0</v>
      </c>
      <c r="L27" s="73">
        <v>0</v>
      </c>
      <c r="M27" s="123"/>
      <c r="N27" s="123"/>
      <c r="O27" s="73">
        <v>0</v>
      </c>
      <c r="P27" s="73">
        <v>0</v>
      </c>
      <c r="Q27" s="7"/>
    </row>
    <row r="28" spans="1:17" ht="70.5" customHeight="1" thickBot="1">
      <c r="A28" s="127">
        <v>10</v>
      </c>
      <c r="B28" s="76" t="s">
        <v>103</v>
      </c>
      <c r="C28" s="21" t="s">
        <v>273</v>
      </c>
      <c r="D28" s="174" t="s">
        <v>55</v>
      </c>
      <c r="E28" s="72" t="s">
        <v>53</v>
      </c>
      <c r="F28" s="72" t="s">
        <v>58</v>
      </c>
      <c r="G28" s="76" t="s">
        <v>275</v>
      </c>
      <c r="H28" s="76">
        <v>540</v>
      </c>
      <c r="I28" s="360"/>
      <c r="J28" s="360"/>
      <c r="K28" s="73">
        <v>43678.8</v>
      </c>
      <c r="L28" s="73">
        <v>0</v>
      </c>
      <c r="M28" s="123"/>
      <c r="N28" s="123"/>
      <c r="O28" s="73">
        <v>0</v>
      </c>
      <c r="P28" s="73">
        <v>0</v>
      </c>
      <c r="Q28" s="7"/>
    </row>
    <row r="29" spans="1:17" ht="84" customHeight="1" thickBot="1">
      <c r="A29" s="127">
        <v>11</v>
      </c>
      <c r="B29" s="76" t="s">
        <v>152</v>
      </c>
      <c r="C29" s="21" t="s">
        <v>274</v>
      </c>
      <c r="D29" s="21" t="s">
        <v>55</v>
      </c>
      <c r="E29" s="72" t="s">
        <v>53</v>
      </c>
      <c r="F29" s="72" t="s">
        <v>135</v>
      </c>
      <c r="G29" s="76" t="s">
        <v>276</v>
      </c>
      <c r="H29" s="76">
        <v>240</v>
      </c>
      <c r="I29" s="360"/>
      <c r="J29" s="360"/>
      <c r="K29" s="73">
        <v>24809.17</v>
      </c>
      <c r="L29" s="73">
        <v>0</v>
      </c>
      <c r="M29" s="123"/>
      <c r="N29" s="123"/>
      <c r="O29" s="73">
        <v>0</v>
      </c>
      <c r="P29" s="73">
        <v>0</v>
      </c>
      <c r="Q29" s="58"/>
    </row>
    <row r="30" spans="1:17" ht="6.75" customHeight="1" thickBot="1">
      <c r="A30" s="284"/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6"/>
    </row>
    <row r="31" spans="1:17" s="10" customFormat="1" ht="31.5">
      <c r="A31" s="303">
        <v>12</v>
      </c>
      <c r="B31" s="275" t="s">
        <v>113</v>
      </c>
      <c r="C31" s="275" t="s">
        <v>48</v>
      </c>
      <c r="D31" s="101" t="s">
        <v>33</v>
      </c>
      <c r="E31" s="12" t="s">
        <v>95</v>
      </c>
      <c r="F31" s="12" t="s">
        <v>95</v>
      </c>
      <c r="G31" s="13" t="s">
        <v>95</v>
      </c>
      <c r="H31" s="13" t="s">
        <v>95</v>
      </c>
      <c r="I31" s="92">
        <v>71194.100000000006</v>
      </c>
      <c r="J31" s="13">
        <v>71175.199999999997</v>
      </c>
      <c r="K31" s="77">
        <f>K33+K34</f>
        <v>25298.8976</v>
      </c>
      <c r="L31" s="77">
        <f>L33+L34</f>
        <v>2053.03424</v>
      </c>
      <c r="M31" s="78"/>
      <c r="N31" s="78"/>
      <c r="O31" s="77">
        <f t="shared" ref="O31:P31" si="2">O33+O34</f>
        <v>2505</v>
      </c>
      <c r="P31" s="79">
        <f t="shared" si="2"/>
        <v>2505</v>
      </c>
      <c r="Q31" s="300"/>
    </row>
    <row r="32" spans="1:17" s="10" customFormat="1" ht="19.5" customHeight="1">
      <c r="A32" s="304"/>
      <c r="B32" s="276"/>
      <c r="C32" s="276"/>
      <c r="D32" s="281" t="s">
        <v>34</v>
      </c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3"/>
      <c r="Q32" s="301"/>
    </row>
    <row r="33" spans="1:17" s="10" customFormat="1" ht="17.25" customHeight="1" thickBot="1">
      <c r="A33" s="304"/>
      <c r="B33" s="276"/>
      <c r="C33" s="276"/>
      <c r="D33" s="99" t="s">
        <v>56</v>
      </c>
      <c r="E33" s="80" t="s">
        <v>52</v>
      </c>
      <c r="F33" s="81" t="s">
        <v>95</v>
      </c>
      <c r="G33" s="82" t="s">
        <v>95</v>
      </c>
      <c r="H33" s="82" t="s">
        <v>95</v>
      </c>
      <c r="I33" s="83"/>
      <c r="J33" s="83"/>
      <c r="K33" s="84"/>
      <c r="L33" s="84"/>
      <c r="M33" s="85"/>
      <c r="N33" s="85"/>
      <c r="O33" s="84"/>
      <c r="P33" s="86"/>
      <c r="Q33" s="301"/>
    </row>
    <row r="34" spans="1:17" s="10" customFormat="1" ht="34.5" customHeight="1" thickBot="1">
      <c r="A34" s="305"/>
      <c r="B34" s="277"/>
      <c r="C34" s="277"/>
      <c r="D34" s="100" t="s">
        <v>55</v>
      </c>
      <c r="E34" s="87" t="s">
        <v>53</v>
      </c>
      <c r="F34" s="88" t="s">
        <v>95</v>
      </c>
      <c r="G34" s="89" t="s">
        <v>95</v>
      </c>
      <c r="H34" s="89" t="s">
        <v>95</v>
      </c>
      <c r="I34" s="92">
        <v>71194.100000000006</v>
      </c>
      <c r="J34" s="13">
        <v>71175.199999999997</v>
      </c>
      <c r="K34" s="90">
        <f>SUM(K35:K48)</f>
        <v>25298.8976</v>
      </c>
      <c r="L34" s="90">
        <f t="shared" ref="L34:P34" si="3">SUM(L35:L48)</f>
        <v>2053.03424</v>
      </c>
      <c r="M34" s="90"/>
      <c r="N34" s="90"/>
      <c r="O34" s="90">
        <f>SUM(O35:O48)</f>
        <v>2505</v>
      </c>
      <c r="P34" s="90">
        <f t="shared" si="3"/>
        <v>2505</v>
      </c>
      <c r="Q34" s="302"/>
    </row>
    <row r="35" spans="1:17" ht="93" customHeight="1" thickBot="1">
      <c r="A35" s="173">
        <v>13</v>
      </c>
      <c r="B35" s="97" t="s">
        <v>96</v>
      </c>
      <c r="C35" s="98" t="s">
        <v>175</v>
      </c>
      <c r="D35" s="98" t="s">
        <v>55</v>
      </c>
      <c r="E35" s="119" t="s">
        <v>53</v>
      </c>
      <c r="F35" s="119" t="s">
        <v>61</v>
      </c>
      <c r="G35" s="119" t="s">
        <v>307</v>
      </c>
      <c r="H35" s="119" t="s">
        <v>306</v>
      </c>
      <c r="I35" s="97">
        <v>2505.1</v>
      </c>
      <c r="J35" s="97">
        <v>2505.1</v>
      </c>
      <c r="K35" s="91">
        <v>0</v>
      </c>
      <c r="L35" s="91">
        <v>0</v>
      </c>
      <c r="M35" s="91"/>
      <c r="N35" s="91"/>
      <c r="O35" s="91">
        <v>0</v>
      </c>
      <c r="P35" s="91">
        <v>0</v>
      </c>
      <c r="Q35" s="188"/>
    </row>
    <row r="36" spans="1:17" ht="41.25" customHeight="1" thickBot="1">
      <c r="A36" s="127">
        <v>14</v>
      </c>
      <c r="B36" s="96" t="s">
        <v>97</v>
      </c>
      <c r="C36" s="40" t="s">
        <v>178</v>
      </c>
      <c r="D36" s="40" t="s">
        <v>55</v>
      </c>
      <c r="E36" s="93" t="s">
        <v>53</v>
      </c>
      <c r="F36" s="93" t="s">
        <v>61</v>
      </c>
      <c r="G36" s="93" t="s">
        <v>64</v>
      </c>
      <c r="H36" s="93" t="s">
        <v>62</v>
      </c>
      <c r="I36" s="96">
        <v>300</v>
      </c>
      <c r="J36" s="96">
        <v>289</v>
      </c>
      <c r="K36" s="73">
        <v>300</v>
      </c>
      <c r="L36" s="73">
        <v>24.867999999999999</v>
      </c>
      <c r="M36" s="73"/>
      <c r="N36" s="73"/>
      <c r="O36" s="73">
        <v>300</v>
      </c>
      <c r="P36" s="73">
        <v>300</v>
      </c>
      <c r="Q36" s="56"/>
    </row>
    <row r="37" spans="1:17" ht="39.75" customHeight="1" thickBot="1">
      <c r="A37" s="173">
        <v>15</v>
      </c>
      <c r="B37" s="96" t="s">
        <v>98</v>
      </c>
      <c r="C37" s="40" t="s">
        <v>86</v>
      </c>
      <c r="D37" s="108" t="s">
        <v>55</v>
      </c>
      <c r="E37" s="93" t="s">
        <v>53</v>
      </c>
      <c r="F37" s="93" t="s">
        <v>87</v>
      </c>
      <c r="G37" s="93" t="s">
        <v>289</v>
      </c>
      <c r="H37" s="93" t="s">
        <v>290</v>
      </c>
      <c r="I37" s="96">
        <v>213.7</v>
      </c>
      <c r="J37" s="96">
        <v>213.7</v>
      </c>
      <c r="K37" s="73">
        <v>9906.8532400000004</v>
      </c>
      <c r="L37" s="73">
        <v>0</v>
      </c>
      <c r="M37" s="73"/>
      <c r="N37" s="73"/>
      <c r="O37" s="73">
        <v>5</v>
      </c>
      <c r="P37" s="73">
        <v>5</v>
      </c>
      <c r="Q37" s="56"/>
    </row>
    <row r="38" spans="1:17" ht="56.25" customHeight="1" thickBot="1">
      <c r="A38" s="127">
        <v>16</v>
      </c>
      <c r="B38" s="96" t="s">
        <v>99</v>
      </c>
      <c r="C38" s="40" t="s">
        <v>287</v>
      </c>
      <c r="D38" s="108" t="s">
        <v>55</v>
      </c>
      <c r="E38" s="93" t="s">
        <v>53</v>
      </c>
      <c r="F38" s="93" t="s">
        <v>87</v>
      </c>
      <c r="G38" s="93" t="s">
        <v>288</v>
      </c>
      <c r="H38" s="93" t="s">
        <v>62</v>
      </c>
      <c r="I38" s="96">
        <v>66.3</v>
      </c>
      <c r="J38" s="96">
        <v>66.3</v>
      </c>
      <c r="K38" s="73">
        <v>131.81976</v>
      </c>
      <c r="L38" s="73">
        <v>131.81976</v>
      </c>
      <c r="M38" s="73"/>
      <c r="N38" s="73"/>
      <c r="O38" s="73">
        <v>0</v>
      </c>
      <c r="P38" s="73">
        <v>0</v>
      </c>
      <c r="Q38" s="56"/>
    </row>
    <row r="39" spans="1:17" ht="56.25" customHeight="1" thickBot="1">
      <c r="A39" s="173">
        <v>17</v>
      </c>
      <c r="B39" s="96" t="s">
        <v>100</v>
      </c>
      <c r="C39" s="108" t="s">
        <v>140</v>
      </c>
      <c r="D39" s="40" t="s">
        <v>55</v>
      </c>
      <c r="E39" s="93" t="s">
        <v>53</v>
      </c>
      <c r="F39" s="93" t="s">
        <v>61</v>
      </c>
      <c r="G39" s="93" t="s">
        <v>141</v>
      </c>
      <c r="H39" s="93" t="s">
        <v>62</v>
      </c>
      <c r="I39" s="96">
        <v>9819.2999999999993</v>
      </c>
      <c r="J39" s="96">
        <v>9819.2999999999993</v>
      </c>
      <c r="K39" s="73">
        <v>1000</v>
      </c>
      <c r="L39" s="73">
        <v>208.37348</v>
      </c>
      <c r="M39" s="73"/>
      <c r="N39" s="73"/>
      <c r="O39" s="73">
        <v>1000</v>
      </c>
      <c r="P39" s="73">
        <v>1000</v>
      </c>
      <c r="Q39" s="56"/>
    </row>
    <row r="40" spans="1:17" ht="56.25" customHeight="1" thickBot="1">
      <c r="A40" s="127">
        <v>18</v>
      </c>
      <c r="B40" s="96" t="s">
        <v>101</v>
      </c>
      <c r="C40" s="108" t="s">
        <v>286</v>
      </c>
      <c r="D40" s="40" t="s">
        <v>55</v>
      </c>
      <c r="E40" s="93" t="s">
        <v>53</v>
      </c>
      <c r="F40" s="93" t="s">
        <v>61</v>
      </c>
      <c r="G40" s="93" t="s">
        <v>89</v>
      </c>
      <c r="H40" s="93" t="s">
        <v>62</v>
      </c>
      <c r="I40" s="96">
        <v>1970</v>
      </c>
      <c r="J40" s="96">
        <v>1969.9</v>
      </c>
      <c r="K40" s="73">
        <v>1088.0999999999999</v>
      </c>
      <c r="L40" s="73">
        <v>1088.059</v>
      </c>
      <c r="M40" s="73"/>
      <c r="N40" s="73"/>
      <c r="O40" s="73">
        <v>1200</v>
      </c>
      <c r="P40" s="73">
        <v>1200</v>
      </c>
      <c r="Q40" s="56"/>
    </row>
    <row r="41" spans="1:17" ht="56.25" customHeight="1" thickBot="1">
      <c r="A41" s="173">
        <v>19</v>
      </c>
      <c r="B41" s="96" t="s">
        <v>102</v>
      </c>
      <c r="C41" s="108" t="s">
        <v>284</v>
      </c>
      <c r="D41" s="40" t="s">
        <v>55</v>
      </c>
      <c r="E41" s="93" t="s">
        <v>53</v>
      </c>
      <c r="F41" s="93" t="s">
        <v>61</v>
      </c>
      <c r="G41" s="93" t="s">
        <v>285</v>
      </c>
      <c r="H41" s="93" t="s">
        <v>62</v>
      </c>
      <c r="I41" s="96">
        <v>159.9</v>
      </c>
      <c r="J41" s="96">
        <v>159.9</v>
      </c>
      <c r="K41" s="73">
        <v>812.24159999999995</v>
      </c>
      <c r="L41" s="73">
        <v>599.91399999999999</v>
      </c>
      <c r="M41" s="73"/>
      <c r="N41" s="73"/>
      <c r="O41" s="73">
        <v>0</v>
      </c>
      <c r="P41" s="73">
        <v>0</v>
      </c>
      <c r="Q41" s="56"/>
    </row>
    <row r="42" spans="1:17" ht="56.25" customHeight="1" thickBot="1">
      <c r="A42" s="173">
        <v>20</v>
      </c>
      <c r="B42" s="96" t="s">
        <v>103</v>
      </c>
      <c r="C42" s="108" t="s">
        <v>177</v>
      </c>
      <c r="D42" s="40" t="s">
        <v>55</v>
      </c>
      <c r="E42" s="93" t="s">
        <v>53</v>
      </c>
      <c r="F42" s="93" t="s">
        <v>61</v>
      </c>
      <c r="G42" s="93" t="s">
        <v>151</v>
      </c>
      <c r="H42" s="93" t="s">
        <v>62</v>
      </c>
      <c r="I42" s="96">
        <v>495</v>
      </c>
      <c r="J42" s="96">
        <v>495</v>
      </c>
      <c r="K42" s="73">
        <v>850</v>
      </c>
      <c r="L42" s="73">
        <v>0</v>
      </c>
      <c r="M42" s="73"/>
      <c r="N42" s="73"/>
      <c r="O42" s="73">
        <v>0</v>
      </c>
      <c r="P42" s="73">
        <v>0</v>
      </c>
      <c r="Q42" s="56"/>
    </row>
    <row r="43" spans="1:17" ht="56.25" customHeight="1" thickBot="1">
      <c r="A43" s="127">
        <v>21</v>
      </c>
      <c r="B43" s="96" t="s">
        <v>152</v>
      </c>
      <c r="C43" s="108" t="s">
        <v>282</v>
      </c>
      <c r="D43" s="40" t="s">
        <v>55</v>
      </c>
      <c r="E43" s="186" t="s">
        <v>53</v>
      </c>
      <c r="F43" s="187" t="s">
        <v>61</v>
      </c>
      <c r="G43" s="187" t="s">
        <v>153</v>
      </c>
      <c r="H43" s="187" t="s">
        <v>283</v>
      </c>
      <c r="I43" s="108"/>
      <c r="J43" s="108"/>
      <c r="K43" s="73">
        <v>70.89</v>
      </c>
      <c r="L43" s="73">
        <v>0</v>
      </c>
      <c r="M43" s="73"/>
      <c r="N43" s="73"/>
      <c r="O43" s="73">
        <v>0</v>
      </c>
      <c r="P43" s="73">
        <v>0</v>
      </c>
      <c r="Q43" s="56"/>
    </row>
    <row r="44" spans="1:17" ht="56.25" customHeight="1" thickBot="1">
      <c r="A44" s="173">
        <v>22</v>
      </c>
      <c r="B44" s="96" t="s">
        <v>139</v>
      </c>
      <c r="C44" s="108" t="s">
        <v>179</v>
      </c>
      <c r="D44" s="40" t="s">
        <v>55</v>
      </c>
      <c r="E44" s="93" t="s">
        <v>53</v>
      </c>
      <c r="F44" s="93" t="s">
        <v>61</v>
      </c>
      <c r="G44" s="93" t="s">
        <v>308</v>
      </c>
      <c r="H44" s="93" t="s">
        <v>309</v>
      </c>
      <c r="I44" s="96">
        <v>10000</v>
      </c>
      <c r="J44" s="96">
        <v>10000</v>
      </c>
      <c r="K44" s="73">
        <v>0</v>
      </c>
      <c r="L44" s="73">
        <v>0</v>
      </c>
      <c r="M44" s="73"/>
      <c r="N44" s="73"/>
      <c r="O44" s="73">
        <v>0</v>
      </c>
      <c r="P44" s="73">
        <v>0</v>
      </c>
      <c r="Q44" s="56"/>
    </row>
    <row r="45" spans="1:17" ht="56.25" customHeight="1" thickBot="1">
      <c r="A45" s="127">
        <v>23</v>
      </c>
      <c r="B45" s="96" t="s">
        <v>155</v>
      </c>
      <c r="C45" s="108" t="s">
        <v>281</v>
      </c>
      <c r="D45" s="40" t="s">
        <v>55</v>
      </c>
      <c r="E45" s="186" t="s">
        <v>53</v>
      </c>
      <c r="F45" s="187" t="s">
        <v>61</v>
      </c>
      <c r="G45" s="187" t="s">
        <v>310</v>
      </c>
      <c r="H45" s="187" t="s">
        <v>62</v>
      </c>
      <c r="I45" s="96">
        <v>450</v>
      </c>
      <c r="J45" s="96">
        <v>450</v>
      </c>
      <c r="K45" s="73">
        <v>0</v>
      </c>
      <c r="L45" s="73">
        <v>0</v>
      </c>
      <c r="M45" s="73"/>
      <c r="N45" s="73"/>
      <c r="O45" s="73">
        <v>0</v>
      </c>
      <c r="P45" s="73">
        <v>0</v>
      </c>
      <c r="Q45" s="56"/>
    </row>
    <row r="46" spans="1:17" ht="56.25" customHeight="1" thickBot="1">
      <c r="A46" s="173">
        <v>24</v>
      </c>
      <c r="B46" s="96" t="s">
        <v>157</v>
      </c>
      <c r="C46" s="108" t="s">
        <v>176</v>
      </c>
      <c r="D46" s="40" t="s">
        <v>55</v>
      </c>
      <c r="E46" s="186" t="s">
        <v>53</v>
      </c>
      <c r="F46" s="187" t="s">
        <v>61</v>
      </c>
      <c r="G46" s="187" t="s">
        <v>311</v>
      </c>
      <c r="H46" s="187" t="s">
        <v>306</v>
      </c>
      <c r="I46" s="96">
        <v>40000</v>
      </c>
      <c r="J46" s="96">
        <v>40000</v>
      </c>
      <c r="K46" s="73">
        <v>0</v>
      </c>
      <c r="L46" s="73">
        <v>0</v>
      </c>
      <c r="M46" s="73"/>
      <c r="N46" s="73"/>
      <c r="O46" s="73">
        <v>0</v>
      </c>
      <c r="P46" s="73">
        <v>0</v>
      </c>
      <c r="Q46" s="56"/>
    </row>
    <row r="47" spans="1:17" ht="56.25" customHeight="1" thickBot="1">
      <c r="A47" s="127">
        <v>25</v>
      </c>
      <c r="B47" s="96" t="s">
        <v>158</v>
      </c>
      <c r="C47" s="108" t="s">
        <v>173</v>
      </c>
      <c r="D47" s="98" t="s">
        <v>55</v>
      </c>
      <c r="E47" s="93" t="s">
        <v>53</v>
      </c>
      <c r="F47" s="93" t="s">
        <v>61</v>
      </c>
      <c r="G47" s="93" t="s">
        <v>174</v>
      </c>
      <c r="H47" s="93" t="s">
        <v>62</v>
      </c>
      <c r="I47" s="96">
        <v>3935.6</v>
      </c>
      <c r="J47" s="96">
        <v>3935.6</v>
      </c>
      <c r="K47" s="73">
        <v>11138.993</v>
      </c>
      <c r="L47" s="73">
        <v>0</v>
      </c>
      <c r="M47" s="73"/>
      <c r="N47" s="73"/>
      <c r="O47" s="73">
        <v>0</v>
      </c>
      <c r="P47" s="73">
        <v>0</v>
      </c>
      <c r="Q47" s="56"/>
    </row>
    <row r="48" spans="1:17" ht="56.25" customHeight="1" thickBot="1">
      <c r="A48" s="173">
        <v>26</v>
      </c>
      <c r="B48" s="96" t="s">
        <v>163</v>
      </c>
      <c r="C48" s="108" t="s">
        <v>280</v>
      </c>
      <c r="D48" s="98" t="s">
        <v>55</v>
      </c>
      <c r="E48" s="93" t="s">
        <v>53</v>
      </c>
      <c r="F48" s="93" t="s">
        <v>61</v>
      </c>
      <c r="G48" s="93" t="s">
        <v>312</v>
      </c>
      <c r="H48" s="93" t="s">
        <v>62</v>
      </c>
      <c r="I48" s="96">
        <v>1279.0999999999999</v>
      </c>
      <c r="J48" s="96">
        <v>1271.4000000000001</v>
      </c>
      <c r="K48" s="73">
        <v>0</v>
      </c>
      <c r="L48" s="73">
        <v>0</v>
      </c>
      <c r="M48" s="73"/>
      <c r="N48" s="73"/>
      <c r="O48" s="73">
        <v>0</v>
      </c>
      <c r="P48" s="73">
        <v>0</v>
      </c>
      <c r="Q48" s="56"/>
    </row>
    <row r="49" spans="1:17" ht="2.25" customHeight="1" thickBot="1">
      <c r="A49" s="127">
        <v>20</v>
      </c>
      <c r="B49" s="76" t="s">
        <v>163</v>
      </c>
      <c r="C49" s="108"/>
      <c r="D49" s="117" t="s">
        <v>55</v>
      </c>
      <c r="E49" s="93"/>
      <c r="F49" s="93"/>
      <c r="G49" s="93"/>
      <c r="H49" s="93"/>
      <c r="I49" s="108"/>
      <c r="J49" s="108"/>
      <c r="K49" s="122"/>
      <c r="L49" s="122"/>
      <c r="M49" s="122"/>
      <c r="N49" s="122"/>
      <c r="O49" s="122"/>
      <c r="P49" s="122"/>
      <c r="Q49" s="7"/>
    </row>
    <row r="50" spans="1:17" ht="9" customHeight="1" thickBot="1">
      <c r="A50" s="272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4"/>
    </row>
    <row r="51" spans="1:17" ht="33.75" customHeight="1">
      <c r="A51" s="287">
        <v>27</v>
      </c>
      <c r="B51" s="275" t="s">
        <v>114</v>
      </c>
      <c r="C51" s="275" t="s">
        <v>49</v>
      </c>
      <c r="D51" s="101" t="s">
        <v>104</v>
      </c>
      <c r="E51" s="12" t="s">
        <v>95</v>
      </c>
      <c r="F51" s="12" t="s">
        <v>95</v>
      </c>
      <c r="G51" s="13" t="s">
        <v>95</v>
      </c>
      <c r="H51" s="13" t="s">
        <v>95</v>
      </c>
      <c r="I51" s="13">
        <v>44269.5</v>
      </c>
      <c r="J51" s="13">
        <v>43975.199999999997</v>
      </c>
      <c r="K51" s="77">
        <f>K53+K54+K55</f>
        <v>77792.100000000006</v>
      </c>
      <c r="L51" s="77">
        <f>L53+L54+L55</f>
        <v>5130.7879999999996</v>
      </c>
      <c r="M51" s="77"/>
      <c r="N51" s="77"/>
      <c r="O51" s="77">
        <f>O53+O54+O55</f>
        <v>22360.1</v>
      </c>
      <c r="P51" s="79">
        <f t="shared" ref="P51" si="4">P53+P54+P55</f>
        <v>22303.8</v>
      </c>
      <c r="Q51" s="278"/>
    </row>
    <row r="52" spans="1:17" ht="15.75">
      <c r="A52" s="288"/>
      <c r="B52" s="276"/>
      <c r="C52" s="276"/>
      <c r="D52" s="281" t="s">
        <v>34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3"/>
      <c r="Q52" s="279"/>
    </row>
    <row r="53" spans="1:17" ht="15.75">
      <c r="A53" s="288"/>
      <c r="B53" s="276"/>
      <c r="C53" s="276"/>
      <c r="D53" s="102" t="s">
        <v>56</v>
      </c>
      <c r="E53" s="80" t="s">
        <v>52</v>
      </c>
      <c r="F53" s="81" t="s">
        <v>95</v>
      </c>
      <c r="G53" s="82" t="s">
        <v>95</v>
      </c>
      <c r="H53" s="82" t="s">
        <v>95</v>
      </c>
      <c r="I53" s="94"/>
      <c r="J53" s="94"/>
      <c r="K53" s="84"/>
      <c r="L53" s="84"/>
      <c r="M53" s="84"/>
      <c r="N53" s="84"/>
      <c r="O53" s="84"/>
      <c r="P53" s="84"/>
      <c r="Q53" s="279"/>
    </row>
    <row r="54" spans="1:17" ht="25.5">
      <c r="A54" s="288"/>
      <c r="B54" s="276"/>
      <c r="C54" s="276"/>
      <c r="D54" s="102" t="s">
        <v>55</v>
      </c>
      <c r="E54" s="80" t="s">
        <v>53</v>
      </c>
      <c r="F54" s="81" t="s">
        <v>95</v>
      </c>
      <c r="G54" s="82" t="s">
        <v>95</v>
      </c>
      <c r="H54" s="82" t="s">
        <v>95</v>
      </c>
      <c r="I54" s="94">
        <v>44179</v>
      </c>
      <c r="J54" s="94">
        <v>43884.7</v>
      </c>
      <c r="K54" s="84">
        <f>SUM(K56:K68)-K55</f>
        <v>77782.100000000006</v>
      </c>
      <c r="L54" s="84">
        <f>SUM(L56:L68)-L55</f>
        <v>5130.7879999999996</v>
      </c>
      <c r="M54" s="84"/>
      <c r="N54" s="84"/>
      <c r="O54" s="84">
        <f>SUM(O56:O68)-O60</f>
        <v>22350.1</v>
      </c>
      <c r="P54" s="84">
        <f>SUM(P56:P68)-P60</f>
        <v>22293.8</v>
      </c>
      <c r="Q54" s="279"/>
    </row>
    <row r="55" spans="1:17" ht="16.5" thickBot="1">
      <c r="A55" s="289"/>
      <c r="B55" s="277"/>
      <c r="C55" s="277"/>
      <c r="D55" s="103" t="s">
        <v>57</v>
      </c>
      <c r="E55" s="87" t="s">
        <v>51</v>
      </c>
      <c r="F55" s="88" t="s">
        <v>95</v>
      </c>
      <c r="G55" s="89" t="s">
        <v>95</v>
      </c>
      <c r="H55" s="89" t="s">
        <v>95</v>
      </c>
      <c r="I55" s="95">
        <v>90.5</v>
      </c>
      <c r="J55" s="95">
        <v>90.5</v>
      </c>
      <c r="K55" s="90">
        <f>K60+K61</f>
        <v>10</v>
      </c>
      <c r="L55" s="90">
        <f>L60+L61</f>
        <v>0</v>
      </c>
      <c r="M55" s="90"/>
      <c r="N55" s="90"/>
      <c r="O55" s="90">
        <f>O60+O61</f>
        <v>10</v>
      </c>
      <c r="P55" s="90">
        <f>P60+P61</f>
        <v>10</v>
      </c>
      <c r="Q55" s="280"/>
    </row>
    <row r="56" spans="1:17" ht="216.75" customHeight="1" thickBot="1">
      <c r="A56" s="173">
        <v>28</v>
      </c>
      <c r="B56" s="97" t="s">
        <v>105</v>
      </c>
      <c r="C56" s="98" t="s">
        <v>65</v>
      </c>
      <c r="D56" s="98" t="s">
        <v>55</v>
      </c>
      <c r="E56" s="119" t="s">
        <v>53</v>
      </c>
      <c r="F56" s="119" t="s">
        <v>66</v>
      </c>
      <c r="G56" s="119" t="s">
        <v>67</v>
      </c>
      <c r="H56" s="119" t="s">
        <v>142</v>
      </c>
      <c r="I56" s="97">
        <v>13252</v>
      </c>
      <c r="J56" s="97">
        <v>13019.5</v>
      </c>
      <c r="K56" s="91">
        <v>13252</v>
      </c>
      <c r="L56" s="91">
        <v>5130.7879999999996</v>
      </c>
      <c r="M56" s="91"/>
      <c r="N56" s="91"/>
      <c r="O56" s="91">
        <v>13252</v>
      </c>
      <c r="P56" s="91">
        <v>13252</v>
      </c>
      <c r="Q56" s="188"/>
    </row>
    <row r="57" spans="1:17" ht="54.75" customHeight="1" thickBot="1">
      <c r="A57" s="127">
        <v>29</v>
      </c>
      <c r="B57" s="96" t="s">
        <v>97</v>
      </c>
      <c r="C57" s="40" t="s">
        <v>167</v>
      </c>
      <c r="D57" s="40" t="s">
        <v>55</v>
      </c>
      <c r="E57" s="93" t="s">
        <v>53</v>
      </c>
      <c r="F57" s="93" t="s">
        <v>68</v>
      </c>
      <c r="G57" s="93" t="s">
        <v>313</v>
      </c>
      <c r="H57" s="93" t="s">
        <v>306</v>
      </c>
      <c r="I57" s="96">
        <v>306.3</v>
      </c>
      <c r="J57" s="96">
        <v>244.4</v>
      </c>
      <c r="K57" s="73">
        <v>0</v>
      </c>
      <c r="L57" s="73">
        <v>0</v>
      </c>
      <c r="M57" s="73"/>
      <c r="N57" s="73"/>
      <c r="O57" s="73">
        <v>106.3</v>
      </c>
      <c r="P57" s="73">
        <v>106.3</v>
      </c>
      <c r="Q57" s="56"/>
    </row>
    <row r="58" spans="1:17" ht="69.75" customHeight="1" thickBot="1">
      <c r="A58" s="173">
        <v>30</v>
      </c>
      <c r="B58" s="96" t="s">
        <v>98</v>
      </c>
      <c r="C58" s="40" t="s">
        <v>165</v>
      </c>
      <c r="D58" s="40" t="s">
        <v>55</v>
      </c>
      <c r="E58" s="93" t="s">
        <v>53</v>
      </c>
      <c r="F58" s="93" t="s">
        <v>68</v>
      </c>
      <c r="G58" s="93" t="s">
        <v>69</v>
      </c>
      <c r="H58" s="93" t="s">
        <v>62</v>
      </c>
      <c r="I58" s="96">
        <v>5933.8</v>
      </c>
      <c r="J58" s="96">
        <v>5933.8</v>
      </c>
      <c r="K58" s="73">
        <v>2127.5</v>
      </c>
      <c r="L58" s="73">
        <v>0</v>
      </c>
      <c r="M58" s="73"/>
      <c r="N58" s="73"/>
      <c r="O58" s="73">
        <v>0</v>
      </c>
      <c r="P58" s="73">
        <v>0</v>
      </c>
      <c r="Q58" s="56"/>
    </row>
    <row r="59" spans="1:17" ht="67.5" customHeight="1" thickBot="1">
      <c r="A59" s="127">
        <v>31</v>
      </c>
      <c r="B59" s="96" t="s">
        <v>99</v>
      </c>
      <c r="C59" s="40" t="s">
        <v>166</v>
      </c>
      <c r="D59" s="40" t="s">
        <v>55</v>
      </c>
      <c r="E59" s="93"/>
      <c r="F59" s="93"/>
      <c r="G59" s="93"/>
      <c r="H59" s="93"/>
      <c r="I59" s="96"/>
      <c r="J59" s="96"/>
      <c r="K59" s="73">
        <v>0</v>
      </c>
      <c r="L59" s="73">
        <v>0</v>
      </c>
      <c r="M59" s="73"/>
      <c r="N59" s="73"/>
      <c r="O59" s="73">
        <v>8822.7999999999993</v>
      </c>
      <c r="P59" s="73">
        <v>8822.7999999999993</v>
      </c>
      <c r="Q59" s="56"/>
    </row>
    <row r="60" spans="1:17" ht="39.75" customHeight="1" thickBot="1">
      <c r="A60" s="172">
        <v>32</v>
      </c>
      <c r="B60" s="189" t="s">
        <v>100</v>
      </c>
      <c r="C60" s="190" t="s">
        <v>70</v>
      </c>
      <c r="D60" s="189" t="s">
        <v>57</v>
      </c>
      <c r="E60" s="118" t="s">
        <v>51</v>
      </c>
      <c r="F60" s="93" t="s">
        <v>213</v>
      </c>
      <c r="G60" s="118" t="s">
        <v>148</v>
      </c>
      <c r="H60" s="93" t="s">
        <v>214</v>
      </c>
      <c r="I60" s="96">
        <v>71.5</v>
      </c>
      <c r="J60" s="96">
        <v>71.5</v>
      </c>
      <c r="K60" s="73">
        <v>10</v>
      </c>
      <c r="L60" s="73">
        <v>0</v>
      </c>
      <c r="M60" s="73"/>
      <c r="N60" s="73"/>
      <c r="O60" s="73">
        <v>10</v>
      </c>
      <c r="P60" s="73">
        <v>10</v>
      </c>
      <c r="Q60" s="56"/>
    </row>
    <row r="61" spans="1:17" ht="38.25" customHeight="1" thickBot="1">
      <c r="A61" s="127">
        <v>33</v>
      </c>
      <c r="B61" s="189" t="s">
        <v>106</v>
      </c>
      <c r="C61" s="190" t="s">
        <v>185</v>
      </c>
      <c r="D61" s="189" t="s">
        <v>57</v>
      </c>
      <c r="E61" s="118" t="s">
        <v>51</v>
      </c>
      <c r="F61" s="93" t="s">
        <v>149</v>
      </c>
      <c r="G61" s="118" t="s">
        <v>143</v>
      </c>
      <c r="H61" s="93" t="s">
        <v>71</v>
      </c>
      <c r="I61" s="96">
        <v>19</v>
      </c>
      <c r="J61" s="96">
        <v>19</v>
      </c>
      <c r="K61" s="73">
        <v>0</v>
      </c>
      <c r="L61" s="73">
        <v>0</v>
      </c>
      <c r="M61" s="73"/>
      <c r="N61" s="73"/>
      <c r="O61" s="73">
        <v>0</v>
      </c>
      <c r="P61" s="73">
        <v>0</v>
      </c>
      <c r="Q61" s="56"/>
    </row>
    <row r="62" spans="1:17" ht="39.75" customHeight="1" thickBot="1">
      <c r="A62" s="173">
        <v>34</v>
      </c>
      <c r="B62" s="96" t="s">
        <v>107</v>
      </c>
      <c r="C62" s="40" t="s">
        <v>291</v>
      </c>
      <c r="D62" s="40" t="s">
        <v>55</v>
      </c>
      <c r="E62" s="93" t="s">
        <v>53</v>
      </c>
      <c r="F62" s="93" t="s">
        <v>68</v>
      </c>
      <c r="G62" s="93" t="s">
        <v>314</v>
      </c>
      <c r="H62" s="93" t="s">
        <v>62</v>
      </c>
      <c r="I62" s="96">
        <v>728.6</v>
      </c>
      <c r="J62" s="96">
        <v>728.6</v>
      </c>
      <c r="K62" s="73">
        <v>0</v>
      </c>
      <c r="L62" s="73">
        <v>0</v>
      </c>
      <c r="M62" s="73"/>
      <c r="N62" s="73"/>
      <c r="O62" s="73">
        <v>0</v>
      </c>
      <c r="P62" s="73">
        <v>0</v>
      </c>
      <c r="Q62" s="56"/>
    </row>
    <row r="63" spans="1:17" ht="78.75" customHeight="1" thickBot="1">
      <c r="A63" s="127">
        <v>35</v>
      </c>
      <c r="B63" s="96" t="s">
        <v>103</v>
      </c>
      <c r="C63" s="40" t="s">
        <v>164</v>
      </c>
      <c r="D63" s="40" t="s">
        <v>55</v>
      </c>
      <c r="E63" s="93" t="s">
        <v>53</v>
      </c>
      <c r="F63" s="93" t="s">
        <v>68</v>
      </c>
      <c r="G63" s="93" t="s">
        <v>315</v>
      </c>
      <c r="H63" s="93" t="s">
        <v>306</v>
      </c>
      <c r="I63" s="96">
        <v>5693.2</v>
      </c>
      <c r="J63" s="96">
        <v>5693.2</v>
      </c>
      <c r="K63" s="73">
        <v>0</v>
      </c>
      <c r="L63" s="73">
        <v>0</v>
      </c>
      <c r="M63" s="73"/>
      <c r="N63" s="73"/>
      <c r="O63" s="73">
        <v>0</v>
      </c>
      <c r="P63" s="73">
        <v>0</v>
      </c>
      <c r="Q63" s="56"/>
    </row>
    <row r="64" spans="1:17" ht="99.75" customHeight="1" thickBot="1">
      <c r="A64" s="173">
        <v>36</v>
      </c>
      <c r="B64" s="96" t="s">
        <v>152</v>
      </c>
      <c r="C64" s="40" t="s">
        <v>292</v>
      </c>
      <c r="D64" s="40" t="s">
        <v>55</v>
      </c>
      <c r="E64" s="93" t="s">
        <v>53</v>
      </c>
      <c r="F64" s="93" t="s">
        <v>68</v>
      </c>
      <c r="G64" s="93" t="s">
        <v>293</v>
      </c>
      <c r="H64" s="93" t="s">
        <v>62</v>
      </c>
      <c r="I64" s="96">
        <v>460.4</v>
      </c>
      <c r="J64" s="96">
        <v>460.4</v>
      </c>
      <c r="K64" s="73">
        <v>2566.3000000000002</v>
      </c>
      <c r="L64" s="73">
        <v>0</v>
      </c>
      <c r="M64" s="123"/>
      <c r="N64" s="123"/>
      <c r="O64" s="73">
        <v>0</v>
      </c>
      <c r="P64" s="73">
        <v>0</v>
      </c>
      <c r="Q64" s="56"/>
    </row>
    <row r="65" spans="1:17" ht="99.75" customHeight="1" thickBot="1">
      <c r="A65" s="173">
        <v>37</v>
      </c>
      <c r="B65" s="96" t="s">
        <v>139</v>
      </c>
      <c r="C65" s="40" t="s">
        <v>154</v>
      </c>
      <c r="D65" s="40" t="s">
        <v>55</v>
      </c>
      <c r="E65" s="93"/>
      <c r="F65" s="93"/>
      <c r="G65" s="93"/>
      <c r="H65" s="93"/>
      <c r="I65" s="123"/>
      <c r="J65" s="123"/>
      <c r="K65" s="73">
        <v>0</v>
      </c>
      <c r="L65" s="73">
        <v>0</v>
      </c>
      <c r="M65" s="123"/>
      <c r="N65" s="123"/>
      <c r="O65" s="73">
        <v>0</v>
      </c>
      <c r="P65" s="73">
        <v>0</v>
      </c>
      <c r="Q65" s="56"/>
    </row>
    <row r="66" spans="1:17" ht="95.25" customHeight="1" thickBot="1">
      <c r="A66" s="173">
        <v>38</v>
      </c>
      <c r="B66" s="96" t="s">
        <v>155</v>
      </c>
      <c r="C66" s="40" t="s">
        <v>168</v>
      </c>
      <c r="D66" s="40" t="s">
        <v>55</v>
      </c>
      <c r="E66" s="93" t="s">
        <v>53</v>
      </c>
      <c r="F66" s="93" t="s">
        <v>68</v>
      </c>
      <c r="G66" s="93" t="s">
        <v>316</v>
      </c>
      <c r="H66" s="93" t="s">
        <v>309</v>
      </c>
      <c r="I66" s="93" t="s">
        <v>317</v>
      </c>
      <c r="J66" s="93" t="s">
        <v>317</v>
      </c>
      <c r="K66" s="73">
        <v>0</v>
      </c>
      <c r="L66" s="73">
        <v>0</v>
      </c>
      <c r="M66" s="123"/>
      <c r="N66" s="123"/>
      <c r="O66" s="73">
        <v>0</v>
      </c>
      <c r="P66" s="73">
        <v>0</v>
      </c>
      <c r="Q66" s="56"/>
    </row>
    <row r="67" spans="1:17" ht="79.5" customHeight="1" thickBot="1">
      <c r="A67" s="173">
        <v>39</v>
      </c>
      <c r="B67" s="96" t="s">
        <v>157</v>
      </c>
      <c r="C67" s="40" t="s">
        <v>273</v>
      </c>
      <c r="D67" s="40" t="s">
        <v>55</v>
      </c>
      <c r="E67" s="93" t="s">
        <v>53</v>
      </c>
      <c r="F67" s="93" t="s">
        <v>68</v>
      </c>
      <c r="G67" s="93" t="s">
        <v>294</v>
      </c>
      <c r="H67" s="93" t="s">
        <v>62</v>
      </c>
      <c r="I67" s="123"/>
      <c r="J67" s="123"/>
      <c r="K67" s="73">
        <v>57586.3</v>
      </c>
      <c r="L67" s="73">
        <v>0</v>
      </c>
      <c r="M67" s="123"/>
      <c r="N67" s="123"/>
      <c r="O67" s="73">
        <v>169</v>
      </c>
      <c r="P67" s="73">
        <v>112.7</v>
      </c>
      <c r="Q67" s="56"/>
    </row>
    <row r="68" spans="1:17" ht="94.5" customHeight="1" thickBot="1">
      <c r="A68" s="127">
        <v>40</v>
      </c>
      <c r="B68" s="96" t="s">
        <v>158</v>
      </c>
      <c r="C68" s="40" t="s">
        <v>295</v>
      </c>
      <c r="D68" s="40" t="s">
        <v>55</v>
      </c>
      <c r="E68" s="93" t="s">
        <v>53</v>
      </c>
      <c r="F68" s="93" t="s">
        <v>68</v>
      </c>
      <c r="G68" s="93" t="s">
        <v>296</v>
      </c>
      <c r="H68" s="93" t="s">
        <v>62</v>
      </c>
      <c r="I68" s="123"/>
      <c r="J68" s="123"/>
      <c r="K68" s="73">
        <v>2250</v>
      </c>
      <c r="L68" s="73">
        <v>0</v>
      </c>
      <c r="M68" s="123"/>
      <c r="N68" s="123"/>
      <c r="O68" s="73">
        <v>0</v>
      </c>
      <c r="P68" s="73">
        <v>0</v>
      </c>
      <c r="Q68" s="56"/>
    </row>
    <row r="69" spans="1:17" ht="7.5" customHeight="1" thickBot="1">
      <c r="A69" s="284"/>
      <c r="B69" s="285"/>
      <c r="C69" s="285"/>
      <c r="D69" s="285"/>
      <c r="E69" s="285"/>
      <c r="F69" s="285"/>
      <c r="G69" s="285"/>
      <c r="H69" s="285"/>
      <c r="I69" s="285"/>
      <c r="J69" s="285"/>
      <c r="K69" s="285"/>
      <c r="L69" s="285"/>
      <c r="M69" s="285"/>
      <c r="N69" s="285"/>
      <c r="O69" s="285"/>
      <c r="P69" s="285"/>
      <c r="Q69" s="286"/>
    </row>
    <row r="70" spans="1:17" ht="33.75" customHeight="1">
      <c r="A70" s="287">
        <v>41</v>
      </c>
      <c r="B70" s="275" t="s">
        <v>115</v>
      </c>
      <c r="C70" s="275" t="s">
        <v>50</v>
      </c>
      <c r="D70" s="101" t="s">
        <v>104</v>
      </c>
      <c r="E70" s="12" t="s">
        <v>95</v>
      </c>
      <c r="F70" s="12" t="s">
        <v>95</v>
      </c>
      <c r="G70" s="13" t="s">
        <v>95</v>
      </c>
      <c r="H70" s="13" t="s">
        <v>95</v>
      </c>
      <c r="I70" s="77">
        <v>138278.5</v>
      </c>
      <c r="J70" s="77">
        <v>99549.9</v>
      </c>
      <c r="K70" s="77">
        <f>K72+K73</f>
        <v>38532.784359999998</v>
      </c>
      <c r="L70" s="77">
        <f>L72+L73</f>
        <v>30497.794119999999</v>
      </c>
      <c r="M70" s="77"/>
      <c r="N70" s="77"/>
      <c r="O70" s="77">
        <v>0</v>
      </c>
      <c r="P70" s="79">
        <v>0</v>
      </c>
      <c r="Q70" s="278"/>
    </row>
    <row r="71" spans="1:17" ht="16.5" thickBot="1">
      <c r="A71" s="288"/>
      <c r="B71" s="276"/>
      <c r="C71" s="276"/>
      <c r="D71" s="281" t="s">
        <v>34</v>
      </c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3"/>
      <c r="Q71" s="279"/>
    </row>
    <row r="72" spans="1:17" ht="31.5">
      <c r="A72" s="288"/>
      <c r="B72" s="276"/>
      <c r="C72" s="276"/>
      <c r="D72" s="99" t="s">
        <v>73</v>
      </c>
      <c r="E72" s="80" t="s">
        <v>53</v>
      </c>
      <c r="F72" s="81" t="s">
        <v>95</v>
      </c>
      <c r="G72" s="81" t="s">
        <v>95</v>
      </c>
      <c r="H72" s="81" t="s">
        <v>95</v>
      </c>
      <c r="I72" s="77">
        <v>138278.5</v>
      </c>
      <c r="J72" s="77">
        <v>99549.9</v>
      </c>
      <c r="K72" s="84">
        <f>SUM(K74:K89)</f>
        <v>38532.784359999998</v>
      </c>
      <c r="L72" s="84">
        <f t="shared" ref="L72:P72" si="5">SUM(L74:L89)</f>
        <v>30497.794119999999</v>
      </c>
      <c r="M72" s="84"/>
      <c r="N72" s="84"/>
      <c r="O72" s="84">
        <f t="shared" si="5"/>
        <v>620</v>
      </c>
      <c r="P72" s="84">
        <f t="shared" si="5"/>
        <v>620</v>
      </c>
      <c r="Q72" s="279"/>
    </row>
    <row r="73" spans="1:17" ht="33.75" customHeight="1" thickBot="1">
      <c r="A73" s="289"/>
      <c r="B73" s="277"/>
      <c r="C73" s="277"/>
      <c r="D73" s="100" t="s">
        <v>56</v>
      </c>
      <c r="E73" s="87" t="s">
        <v>52</v>
      </c>
      <c r="F73" s="88" t="s">
        <v>95</v>
      </c>
      <c r="G73" s="89" t="s">
        <v>95</v>
      </c>
      <c r="H73" s="89" t="s">
        <v>95</v>
      </c>
      <c r="I73" s="95"/>
      <c r="J73" s="95"/>
      <c r="K73" s="90"/>
      <c r="L73" s="90"/>
      <c r="M73" s="90"/>
      <c r="N73" s="90"/>
      <c r="O73" s="90"/>
      <c r="P73" s="90"/>
      <c r="Q73" s="280"/>
    </row>
    <row r="74" spans="1:17" ht="89.25" customHeight="1" thickBot="1">
      <c r="A74" s="173">
        <v>42</v>
      </c>
      <c r="B74" s="97" t="s">
        <v>96</v>
      </c>
      <c r="C74" s="98" t="s">
        <v>297</v>
      </c>
      <c r="D74" s="98" t="s">
        <v>73</v>
      </c>
      <c r="E74" s="119" t="s">
        <v>53</v>
      </c>
      <c r="F74" s="119" t="s">
        <v>72</v>
      </c>
      <c r="G74" s="119" t="s">
        <v>144</v>
      </c>
      <c r="H74" s="119" t="s">
        <v>71</v>
      </c>
      <c r="I74" s="97">
        <v>250</v>
      </c>
      <c r="J74" s="97">
        <v>242</v>
      </c>
      <c r="K74" s="91">
        <v>0</v>
      </c>
      <c r="L74" s="91">
        <v>0</v>
      </c>
      <c r="M74" s="91"/>
      <c r="N74" s="91"/>
      <c r="O74" s="91">
        <v>200</v>
      </c>
      <c r="P74" s="91">
        <v>200</v>
      </c>
      <c r="Q74" s="188"/>
    </row>
    <row r="75" spans="1:17" ht="78.75" customHeight="1" thickBot="1">
      <c r="A75" s="127">
        <v>43</v>
      </c>
      <c r="B75" s="96" t="s">
        <v>97</v>
      </c>
      <c r="C75" s="40" t="s">
        <v>90</v>
      </c>
      <c r="D75" s="40" t="s">
        <v>73</v>
      </c>
      <c r="E75" s="93" t="s">
        <v>53</v>
      </c>
      <c r="F75" s="93" t="s">
        <v>74</v>
      </c>
      <c r="G75" s="93" t="s">
        <v>92</v>
      </c>
      <c r="H75" s="93" t="s">
        <v>91</v>
      </c>
      <c r="I75" s="96">
        <v>50</v>
      </c>
      <c r="J75" s="96">
        <v>50</v>
      </c>
      <c r="K75" s="73">
        <v>0</v>
      </c>
      <c r="L75" s="73">
        <v>0</v>
      </c>
      <c r="M75" s="73"/>
      <c r="N75" s="73"/>
      <c r="O75" s="73">
        <v>300</v>
      </c>
      <c r="P75" s="73">
        <v>300</v>
      </c>
      <c r="Q75" s="56"/>
    </row>
    <row r="76" spans="1:17" ht="76.5" customHeight="1" thickBot="1">
      <c r="A76" s="173">
        <v>44</v>
      </c>
      <c r="B76" s="96" t="s">
        <v>108</v>
      </c>
      <c r="C76" s="40" t="s">
        <v>169</v>
      </c>
      <c r="D76" s="40" t="s">
        <v>73</v>
      </c>
      <c r="E76" s="93" t="s">
        <v>53</v>
      </c>
      <c r="F76" s="93" t="s">
        <v>74</v>
      </c>
      <c r="G76" s="93" t="s">
        <v>92</v>
      </c>
      <c r="H76" s="93" t="s">
        <v>71</v>
      </c>
      <c r="I76" s="96">
        <v>450</v>
      </c>
      <c r="J76" s="96">
        <v>450</v>
      </c>
      <c r="K76" s="73">
        <v>5555.6</v>
      </c>
      <c r="L76" s="73">
        <v>0</v>
      </c>
      <c r="M76" s="73"/>
      <c r="N76" s="73"/>
      <c r="O76" s="73">
        <v>0</v>
      </c>
      <c r="P76" s="73">
        <v>0</v>
      </c>
      <c r="Q76" s="56"/>
    </row>
    <row r="77" spans="1:17" ht="45" customHeight="1" thickBot="1">
      <c r="A77" s="127">
        <v>45</v>
      </c>
      <c r="B77" s="180" t="s">
        <v>99</v>
      </c>
      <c r="C77" s="192" t="s">
        <v>145</v>
      </c>
      <c r="D77" s="192" t="s">
        <v>73</v>
      </c>
      <c r="E77" s="193" t="s">
        <v>53</v>
      </c>
      <c r="F77" s="193" t="s">
        <v>72</v>
      </c>
      <c r="G77" s="193" t="s">
        <v>146</v>
      </c>
      <c r="H77" s="193" t="s">
        <v>71</v>
      </c>
      <c r="I77" s="180">
        <v>20</v>
      </c>
      <c r="J77" s="180">
        <v>0</v>
      </c>
      <c r="K77" s="71">
        <v>20</v>
      </c>
      <c r="L77" s="71">
        <v>0</v>
      </c>
      <c r="M77" s="71"/>
      <c r="N77" s="71"/>
      <c r="O77" s="71">
        <v>20</v>
      </c>
      <c r="P77" s="194">
        <v>20</v>
      </c>
      <c r="Q77" s="195"/>
    </row>
    <row r="78" spans="1:17" ht="39.75" customHeight="1" thickBot="1">
      <c r="A78" s="173">
        <v>46</v>
      </c>
      <c r="B78" s="189" t="s">
        <v>109</v>
      </c>
      <c r="C78" s="190" t="s">
        <v>93</v>
      </c>
      <c r="D78" s="196" t="s">
        <v>73</v>
      </c>
      <c r="E78" s="197" t="s">
        <v>53</v>
      </c>
      <c r="F78" s="197" t="s">
        <v>72</v>
      </c>
      <c r="G78" s="198" t="s">
        <v>318</v>
      </c>
      <c r="H78" s="197" t="s">
        <v>62</v>
      </c>
      <c r="I78" s="361">
        <v>16.600000000000001</v>
      </c>
      <c r="J78" s="361">
        <v>15.6</v>
      </c>
      <c r="K78" s="41">
        <v>0</v>
      </c>
      <c r="L78" s="41">
        <v>0</v>
      </c>
      <c r="M78" s="41"/>
      <c r="N78" s="41"/>
      <c r="O78" s="41">
        <v>0</v>
      </c>
      <c r="P78" s="41">
        <v>0</v>
      </c>
      <c r="Q78" s="199"/>
    </row>
    <row r="79" spans="1:17" ht="56.25" customHeight="1" thickBot="1">
      <c r="A79" s="127">
        <v>47</v>
      </c>
      <c r="B79" s="96" t="s">
        <v>101</v>
      </c>
      <c r="C79" s="40" t="s">
        <v>94</v>
      </c>
      <c r="D79" s="40" t="s">
        <v>73</v>
      </c>
      <c r="E79" s="93"/>
      <c r="F79" s="93"/>
      <c r="G79" s="93"/>
      <c r="H79" s="93"/>
      <c r="I79" s="96">
        <v>167.8</v>
      </c>
      <c r="J79" s="96">
        <v>167.8</v>
      </c>
      <c r="K79" s="73"/>
      <c r="L79" s="73"/>
      <c r="M79" s="73"/>
      <c r="N79" s="73"/>
      <c r="O79" s="73"/>
      <c r="P79" s="200"/>
      <c r="Q79" s="201"/>
    </row>
    <row r="80" spans="1:17" ht="73.5" customHeight="1" thickBot="1">
      <c r="A80" s="173">
        <v>48</v>
      </c>
      <c r="B80" s="180" t="s">
        <v>102</v>
      </c>
      <c r="C80" s="192" t="s">
        <v>138</v>
      </c>
      <c r="D80" s="192" t="s">
        <v>73</v>
      </c>
      <c r="E80" s="193"/>
      <c r="F80" s="193"/>
      <c r="G80" s="193"/>
      <c r="H80" s="193"/>
      <c r="I80" s="180"/>
      <c r="J80" s="180"/>
      <c r="K80" s="71"/>
      <c r="L80" s="71"/>
      <c r="M80" s="71"/>
      <c r="N80" s="71"/>
      <c r="O80" s="71"/>
      <c r="P80" s="71"/>
      <c r="Q80" s="202"/>
    </row>
    <row r="81" spans="1:17" ht="155.25" customHeight="1" thickBot="1">
      <c r="A81" s="127">
        <v>49</v>
      </c>
      <c r="B81" s="96" t="s">
        <v>103</v>
      </c>
      <c r="C81" s="108" t="s">
        <v>298</v>
      </c>
      <c r="D81" s="108" t="s">
        <v>73</v>
      </c>
      <c r="E81" s="93" t="s">
        <v>53</v>
      </c>
      <c r="F81" s="203" t="s">
        <v>72</v>
      </c>
      <c r="G81" s="204" t="s">
        <v>137</v>
      </c>
      <c r="H81" s="205" t="s">
        <v>62</v>
      </c>
      <c r="I81" s="96">
        <v>2484.6</v>
      </c>
      <c r="J81" s="96">
        <v>2484.6</v>
      </c>
      <c r="K81" s="73">
        <v>3714</v>
      </c>
      <c r="L81" s="73">
        <v>1430</v>
      </c>
      <c r="M81" s="73"/>
      <c r="N81" s="73"/>
      <c r="O81" s="73">
        <v>0</v>
      </c>
      <c r="P81" s="73">
        <v>0</v>
      </c>
      <c r="Q81" s="206"/>
    </row>
    <row r="82" spans="1:17" ht="51.75" customHeight="1" thickBot="1">
      <c r="A82" s="173">
        <v>50</v>
      </c>
      <c r="B82" s="96" t="s">
        <v>152</v>
      </c>
      <c r="C82" s="40" t="s">
        <v>156</v>
      </c>
      <c r="D82" s="40" t="s">
        <v>73</v>
      </c>
      <c r="E82" s="93" t="s">
        <v>53</v>
      </c>
      <c r="F82" s="93" t="s">
        <v>72</v>
      </c>
      <c r="G82" s="93" t="s">
        <v>159</v>
      </c>
      <c r="H82" s="93" t="s">
        <v>71</v>
      </c>
      <c r="I82" s="96">
        <v>528.1</v>
      </c>
      <c r="J82" s="96">
        <v>0</v>
      </c>
      <c r="K82" s="73">
        <v>175.39024000000001</v>
      </c>
      <c r="L82" s="73">
        <v>0</v>
      </c>
      <c r="M82" s="73"/>
      <c r="N82" s="73"/>
      <c r="O82" s="73">
        <v>100</v>
      </c>
      <c r="P82" s="200">
        <v>100</v>
      </c>
      <c r="Q82" s="201"/>
    </row>
    <row r="83" spans="1:17" ht="91.5" customHeight="1" thickBot="1">
      <c r="A83" s="127">
        <v>51</v>
      </c>
      <c r="B83" s="96" t="s">
        <v>139</v>
      </c>
      <c r="C83" s="98" t="s">
        <v>171</v>
      </c>
      <c r="D83" s="108" t="s">
        <v>73</v>
      </c>
      <c r="E83" s="119" t="s">
        <v>53</v>
      </c>
      <c r="F83" s="119" t="s">
        <v>147</v>
      </c>
      <c r="G83" s="119" t="s">
        <v>319</v>
      </c>
      <c r="H83" s="119" t="s">
        <v>309</v>
      </c>
      <c r="I83" s="97">
        <v>73978.399999999994</v>
      </c>
      <c r="J83" s="97">
        <v>65223.8</v>
      </c>
      <c r="K83" s="91">
        <v>0</v>
      </c>
      <c r="L83" s="91">
        <v>0</v>
      </c>
      <c r="M83" s="91"/>
      <c r="N83" s="91"/>
      <c r="O83" s="91">
        <v>0</v>
      </c>
      <c r="P83" s="91">
        <v>0</v>
      </c>
      <c r="Q83" s="207"/>
    </row>
    <row r="84" spans="1:17" ht="72.75" customHeight="1" thickBot="1">
      <c r="A84" s="173">
        <v>52</v>
      </c>
      <c r="B84" s="96" t="s">
        <v>155</v>
      </c>
      <c r="C84" s="40" t="s">
        <v>172</v>
      </c>
      <c r="D84" s="108" t="s">
        <v>73</v>
      </c>
      <c r="E84" s="93" t="s">
        <v>53</v>
      </c>
      <c r="F84" s="93" t="s">
        <v>147</v>
      </c>
      <c r="G84" s="119" t="s">
        <v>320</v>
      </c>
      <c r="H84" s="93" t="s">
        <v>309</v>
      </c>
      <c r="I84" s="96">
        <v>30570.1</v>
      </c>
      <c r="J84" s="96">
        <v>30570.1</v>
      </c>
      <c r="K84" s="73">
        <v>0</v>
      </c>
      <c r="L84" s="73">
        <v>0</v>
      </c>
      <c r="M84" s="73"/>
      <c r="N84" s="73"/>
      <c r="O84" s="73">
        <v>0</v>
      </c>
      <c r="P84" s="200">
        <v>0</v>
      </c>
      <c r="Q84" s="201"/>
    </row>
    <row r="85" spans="1:17" s="16" customFormat="1" ht="64.5" thickBot="1">
      <c r="A85" s="127">
        <v>53</v>
      </c>
      <c r="B85" s="96" t="s">
        <v>157</v>
      </c>
      <c r="C85" s="98" t="s">
        <v>170</v>
      </c>
      <c r="D85" s="108" t="s">
        <v>73</v>
      </c>
      <c r="E85" s="119"/>
      <c r="F85" s="119"/>
      <c r="G85" s="119"/>
      <c r="H85" s="119"/>
      <c r="I85" s="97"/>
      <c r="J85" s="97"/>
      <c r="K85" s="91">
        <v>0</v>
      </c>
      <c r="L85" s="91">
        <v>0</v>
      </c>
      <c r="M85" s="91"/>
      <c r="N85" s="91"/>
      <c r="O85" s="91">
        <v>0</v>
      </c>
      <c r="P85" s="91">
        <v>0</v>
      </c>
      <c r="Q85" s="207"/>
    </row>
    <row r="86" spans="1:17" s="16" customFormat="1" ht="58.5" customHeight="1" thickBot="1">
      <c r="A86" s="173">
        <v>54</v>
      </c>
      <c r="B86" s="96" t="s">
        <v>158</v>
      </c>
      <c r="C86" s="98" t="s">
        <v>172</v>
      </c>
      <c r="D86" s="108" t="s">
        <v>73</v>
      </c>
      <c r="E86" s="119"/>
      <c r="F86" s="119"/>
      <c r="G86" s="119"/>
      <c r="H86" s="119"/>
      <c r="I86" s="97"/>
      <c r="J86" s="97"/>
      <c r="K86" s="91">
        <v>0</v>
      </c>
      <c r="L86" s="91">
        <v>0</v>
      </c>
      <c r="M86" s="91"/>
      <c r="N86" s="91"/>
      <c r="O86" s="91">
        <v>0</v>
      </c>
      <c r="P86" s="91">
        <v>0</v>
      </c>
      <c r="Q86" s="207"/>
    </row>
    <row r="87" spans="1:17" s="16" customFormat="1" ht="58.5" customHeight="1" thickBot="1">
      <c r="A87" s="127">
        <v>55</v>
      </c>
      <c r="B87" s="96" t="s">
        <v>163</v>
      </c>
      <c r="C87" s="98" t="s">
        <v>299</v>
      </c>
      <c r="D87" s="108" t="s">
        <v>73</v>
      </c>
      <c r="E87" s="119" t="s">
        <v>53</v>
      </c>
      <c r="F87" s="119" t="s">
        <v>72</v>
      </c>
      <c r="G87" s="119" t="s">
        <v>321</v>
      </c>
      <c r="H87" s="119" t="s">
        <v>62</v>
      </c>
      <c r="I87" s="97">
        <v>300</v>
      </c>
      <c r="J87" s="97">
        <v>300</v>
      </c>
      <c r="K87" s="91">
        <v>0</v>
      </c>
      <c r="L87" s="91">
        <v>0</v>
      </c>
      <c r="M87" s="91"/>
      <c r="N87" s="91"/>
      <c r="O87" s="91">
        <v>0</v>
      </c>
      <c r="P87" s="91">
        <v>0</v>
      </c>
      <c r="Q87" s="207"/>
    </row>
    <row r="88" spans="1:17" s="16" customFormat="1" ht="101.25" customHeight="1" thickBot="1">
      <c r="A88" s="173">
        <v>56</v>
      </c>
      <c r="B88" s="96" t="s">
        <v>183</v>
      </c>
      <c r="C88" s="98" t="s">
        <v>300</v>
      </c>
      <c r="D88" s="108" t="s">
        <v>73</v>
      </c>
      <c r="E88" s="119" t="s">
        <v>53</v>
      </c>
      <c r="F88" s="119" t="s">
        <v>63</v>
      </c>
      <c r="G88" s="119" t="s">
        <v>184</v>
      </c>
      <c r="H88" s="119" t="s">
        <v>62</v>
      </c>
      <c r="I88" s="97">
        <v>46</v>
      </c>
      <c r="J88" s="97">
        <v>46</v>
      </c>
      <c r="K88" s="91">
        <v>46</v>
      </c>
      <c r="L88" s="91">
        <v>46</v>
      </c>
      <c r="M88" s="91"/>
      <c r="N88" s="91"/>
      <c r="O88" s="91">
        <v>0</v>
      </c>
      <c r="P88" s="91">
        <v>0</v>
      </c>
      <c r="Q88" s="207"/>
    </row>
    <row r="89" spans="1:17" s="16" customFormat="1" ht="116.25" customHeight="1" thickBot="1">
      <c r="A89" s="173">
        <v>57</v>
      </c>
      <c r="B89" s="96" t="s">
        <v>182</v>
      </c>
      <c r="C89" s="98" t="s">
        <v>301</v>
      </c>
      <c r="D89" s="108" t="s">
        <v>73</v>
      </c>
      <c r="E89" s="119" t="s">
        <v>53</v>
      </c>
      <c r="F89" s="119" t="s">
        <v>147</v>
      </c>
      <c r="G89" s="119" t="s">
        <v>302</v>
      </c>
      <c r="H89" s="119" t="s">
        <v>283</v>
      </c>
      <c r="I89" s="97">
        <v>29416.9</v>
      </c>
      <c r="J89" s="97">
        <v>0</v>
      </c>
      <c r="K89" s="91">
        <v>29021.794119999999</v>
      </c>
      <c r="L89" s="91">
        <v>29021.794119999999</v>
      </c>
      <c r="M89" s="91"/>
      <c r="N89" s="91"/>
      <c r="O89" s="91">
        <v>0</v>
      </c>
      <c r="P89" s="91">
        <v>0</v>
      </c>
      <c r="Q89" s="207"/>
    </row>
    <row r="90" spans="1:17" s="16" customFormat="1" ht="58.5" hidden="1" customHeight="1" thickBot="1">
      <c r="A90" s="127">
        <v>45</v>
      </c>
      <c r="B90" s="76" t="s">
        <v>182</v>
      </c>
      <c r="C90" s="98"/>
      <c r="D90" s="108" t="s">
        <v>73</v>
      </c>
      <c r="E90" s="110"/>
      <c r="F90" s="110"/>
      <c r="G90" s="110"/>
      <c r="H90" s="110"/>
      <c r="I90" s="97"/>
      <c r="J90" s="97"/>
      <c r="K90" s="91"/>
      <c r="L90" s="91"/>
      <c r="M90" s="91"/>
      <c r="N90" s="91"/>
      <c r="O90" s="91"/>
      <c r="P90" s="91"/>
      <c r="Q90" s="113"/>
    </row>
    <row r="94" spans="1:17" ht="15.75">
      <c r="A94" s="129" t="s">
        <v>160</v>
      </c>
      <c r="P94" s="109" t="s">
        <v>150</v>
      </c>
    </row>
  </sheetData>
  <mergeCells count="48">
    <mergeCell ref="P2:Q2"/>
    <mergeCell ref="A15:Q15"/>
    <mergeCell ref="P1:Q1"/>
    <mergeCell ref="A16:A20"/>
    <mergeCell ref="B16:B20"/>
    <mergeCell ref="C16:C20"/>
    <mergeCell ref="A10:A14"/>
    <mergeCell ref="B10:B14"/>
    <mergeCell ref="C10:C14"/>
    <mergeCell ref="Q5:Q8"/>
    <mergeCell ref="I6:J7"/>
    <mergeCell ref="K6:N6"/>
    <mergeCell ref="O6:P7"/>
    <mergeCell ref="E7:E8"/>
    <mergeCell ref="F7:F8"/>
    <mergeCell ref="D11:P11"/>
    <mergeCell ref="A3:Q3"/>
    <mergeCell ref="K7:L7"/>
    <mergeCell ref="M7:N7"/>
    <mergeCell ref="A5:A8"/>
    <mergeCell ref="B5:B8"/>
    <mergeCell ref="C5:C8"/>
    <mergeCell ref="D5:D8"/>
    <mergeCell ref="E5:H6"/>
    <mergeCell ref="I5:P5"/>
    <mergeCell ref="Q10:Q14"/>
    <mergeCell ref="G7:G8"/>
    <mergeCell ref="Q16:Q20"/>
    <mergeCell ref="D17:P17"/>
    <mergeCell ref="Q31:Q34"/>
    <mergeCell ref="D32:P32"/>
    <mergeCell ref="A30:Q30"/>
    <mergeCell ref="B31:B34"/>
    <mergeCell ref="C31:C34"/>
    <mergeCell ref="A31:A34"/>
    <mergeCell ref="H7:H8"/>
    <mergeCell ref="A50:Q50"/>
    <mergeCell ref="C51:C55"/>
    <mergeCell ref="Q70:Q73"/>
    <mergeCell ref="D71:P71"/>
    <mergeCell ref="B70:B73"/>
    <mergeCell ref="C70:C73"/>
    <mergeCell ref="A69:Q69"/>
    <mergeCell ref="A70:A73"/>
    <mergeCell ref="Q51:Q55"/>
    <mergeCell ref="D52:P52"/>
    <mergeCell ref="A51:A55"/>
    <mergeCell ref="B51:B55"/>
  </mergeCells>
  <pageMargins left="0.23622047244094491" right="0.23622047244094491" top="0.74803149606299213" bottom="0.74803149606299213" header="0.31496062992125984" footer="0.31496062992125984"/>
  <pageSetup paperSize="9" scale="48" fitToHeight="6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tabSelected="1" view="pageBreakPreview" zoomScaleNormal="80" zoomScaleSheetLayoutView="100" workbookViewId="0">
      <selection activeCell="N29" sqref="N29"/>
    </sheetView>
  </sheetViews>
  <sheetFormatPr defaultRowHeight="15"/>
  <cols>
    <col min="1" max="1" width="4.5703125" style="8" customWidth="1"/>
    <col min="2" max="2" width="18.7109375" style="23" customWidth="1"/>
    <col min="3" max="3" width="25.28515625" style="23" customWidth="1"/>
    <col min="4" max="4" width="32" style="8" customWidth="1"/>
    <col min="5" max="6" width="9.140625" style="8"/>
    <col min="7" max="7" width="9.5703125" style="8" bestFit="1" customWidth="1"/>
    <col min="8" max="9" width="9.28515625" style="8" bestFit="1" customWidth="1"/>
    <col min="10" max="10" width="9.140625" style="8"/>
    <col min="11" max="12" width="9.28515625" style="8" bestFit="1" customWidth="1"/>
    <col min="13" max="13" width="16.42578125" style="8" customWidth="1"/>
    <col min="14" max="14" width="9.140625" style="8"/>
    <col min="15" max="15" width="14.28515625" style="8" customWidth="1"/>
    <col min="16" max="18" width="9.140625" style="8"/>
    <col min="19" max="19" width="13.5703125" style="8" customWidth="1"/>
    <col min="20" max="20" width="12.85546875" style="8" customWidth="1"/>
    <col min="21" max="16384" width="9.140625" style="8"/>
  </cols>
  <sheetData>
    <row r="1" spans="1:18" ht="15.75">
      <c r="I1" s="315" t="s">
        <v>45</v>
      </c>
      <c r="J1" s="315"/>
      <c r="K1" s="315"/>
      <c r="L1" s="315"/>
      <c r="M1" s="315"/>
    </row>
    <row r="2" spans="1:18" ht="48" customHeight="1">
      <c r="I2" s="311" t="s">
        <v>44</v>
      </c>
      <c r="J2" s="311"/>
      <c r="K2" s="311"/>
      <c r="L2" s="311"/>
      <c r="M2" s="311"/>
    </row>
    <row r="3" spans="1:18" ht="45.75" customHeight="1">
      <c r="A3" s="306" t="s">
        <v>279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</row>
    <row r="4" spans="1:18" ht="15.75" thickBot="1"/>
    <row r="5" spans="1:18" ht="45.75" customHeight="1" thickBot="1">
      <c r="A5" s="337" t="s">
        <v>0</v>
      </c>
      <c r="B5" s="337" t="s">
        <v>35</v>
      </c>
      <c r="C5" s="337" t="s">
        <v>36</v>
      </c>
      <c r="D5" s="337" t="s">
        <v>37</v>
      </c>
      <c r="E5" s="324" t="s">
        <v>9</v>
      </c>
      <c r="F5" s="325"/>
      <c r="G5" s="328" t="s">
        <v>10</v>
      </c>
      <c r="H5" s="329"/>
      <c r="I5" s="329"/>
      <c r="J5" s="330"/>
      <c r="K5" s="324" t="s">
        <v>11</v>
      </c>
      <c r="L5" s="325"/>
      <c r="M5" s="337" t="s">
        <v>27</v>
      </c>
    </row>
    <row r="6" spans="1:18" ht="30" customHeight="1" thickBot="1">
      <c r="A6" s="338"/>
      <c r="B6" s="338"/>
      <c r="C6" s="338"/>
      <c r="D6" s="338"/>
      <c r="E6" s="326"/>
      <c r="F6" s="327"/>
      <c r="G6" s="328" t="s">
        <v>13</v>
      </c>
      <c r="H6" s="330"/>
      <c r="I6" s="328" t="s">
        <v>14</v>
      </c>
      <c r="J6" s="330"/>
      <c r="K6" s="326"/>
      <c r="L6" s="327"/>
      <c r="M6" s="338"/>
    </row>
    <row r="7" spans="1:18" ht="26.25" thickBot="1">
      <c r="A7" s="338"/>
      <c r="B7" s="338"/>
      <c r="C7" s="338"/>
      <c r="D7" s="338"/>
      <c r="E7" s="24" t="s">
        <v>15</v>
      </c>
      <c r="F7" s="24" t="s">
        <v>16</v>
      </c>
      <c r="G7" s="24" t="s">
        <v>15</v>
      </c>
      <c r="H7" s="24" t="s">
        <v>16</v>
      </c>
      <c r="I7" s="24" t="s">
        <v>15</v>
      </c>
      <c r="J7" s="24" t="s">
        <v>16</v>
      </c>
      <c r="K7" s="24" t="s">
        <v>322</v>
      </c>
      <c r="L7" s="24" t="s">
        <v>323</v>
      </c>
      <c r="M7" s="338"/>
    </row>
    <row r="8" spans="1:18" ht="12" customHeight="1" thickBot="1">
      <c r="A8" s="25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  <c r="L8" s="27">
        <v>12</v>
      </c>
      <c r="M8" s="27">
        <v>13</v>
      </c>
    </row>
    <row r="9" spans="1:18" ht="21.75" customHeight="1">
      <c r="A9" s="349">
        <v>1</v>
      </c>
      <c r="B9" s="334" t="s">
        <v>32</v>
      </c>
      <c r="C9" s="334" t="s">
        <v>88</v>
      </c>
      <c r="D9" s="4" t="s">
        <v>38</v>
      </c>
      <c r="E9" s="22">
        <v>355244.9</v>
      </c>
      <c r="F9" s="22">
        <v>311082.09999999998</v>
      </c>
      <c r="G9" s="39">
        <f>G10+G11+G12+G13+G14</f>
        <v>297862.41035999998</v>
      </c>
      <c r="H9" s="39">
        <f>H10+H11+H12+H13+H14</f>
        <v>65559.130359999996</v>
      </c>
      <c r="I9" s="29"/>
      <c r="J9" s="29"/>
      <c r="K9" s="39">
        <f>K10+K11+K12+K13+K14</f>
        <v>103850.20000000001</v>
      </c>
      <c r="L9" s="214">
        <f>L10+L11+L12+L13+L14</f>
        <v>103793.9</v>
      </c>
      <c r="M9" s="331"/>
    </row>
    <row r="10" spans="1:18" ht="14.25" customHeight="1">
      <c r="A10" s="350"/>
      <c r="B10" s="335"/>
      <c r="C10" s="335"/>
      <c r="D10" s="347" t="s">
        <v>39</v>
      </c>
      <c r="E10" s="348"/>
      <c r="F10" s="348"/>
      <c r="G10" s="348"/>
      <c r="H10" s="348"/>
      <c r="I10" s="348"/>
      <c r="J10" s="348"/>
      <c r="K10" s="348"/>
      <c r="L10" s="348"/>
      <c r="M10" s="332"/>
    </row>
    <row r="11" spans="1:18" ht="21.75" customHeight="1">
      <c r="A11" s="350"/>
      <c r="B11" s="335"/>
      <c r="C11" s="335"/>
      <c r="D11" s="5" t="s">
        <v>117</v>
      </c>
      <c r="E11" s="14">
        <v>8378.2999999999993</v>
      </c>
      <c r="F11" s="14">
        <v>8378.2999999999993</v>
      </c>
      <c r="G11" s="130">
        <f t="shared" ref="G11:H14" si="0">G17+G23+G29+G35</f>
        <v>45.297890000000002</v>
      </c>
      <c r="H11" s="130">
        <f t="shared" si="0"/>
        <v>0</v>
      </c>
      <c r="I11" s="130"/>
      <c r="J11" s="130"/>
      <c r="K11" s="130">
        <f t="shared" ref="K11:L14" si="1">K17+K23+K29+K35</f>
        <v>0</v>
      </c>
      <c r="L11" s="216">
        <f t="shared" si="1"/>
        <v>0</v>
      </c>
      <c r="M11" s="332"/>
    </row>
    <row r="12" spans="1:18" ht="21.75" customHeight="1">
      <c r="A12" s="350"/>
      <c r="B12" s="335"/>
      <c r="C12" s="335"/>
      <c r="D12" s="5" t="s">
        <v>40</v>
      </c>
      <c r="E12" s="14">
        <v>318667.7</v>
      </c>
      <c r="F12" s="14">
        <v>275482.90000000002</v>
      </c>
      <c r="G12" s="130">
        <f t="shared" si="0"/>
        <v>257238.51246999999</v>
      </c>
      <c r="H12" s="130">
        <f t="shared" si="0"/>
        <v>56899.308120000002</v>
      </c>
      <c r="I12" s="130"/>
      <c r="J12" s="130"/>
      <c r="K12" s="130">
        <f t="shared" si="1"/>
        <v>74034.100000000006</v>
      </c>
      <c r="L12" s="216">
        <f t="shared" si="1"/>
        <v>73977.8</v>
      </c>
      <c r="M12" s="332"/>
    </row>
    <row r="13" spans="1:18" ht="21.75" customHeight="1">
      <c r="A13" s="350"/>
      <c r="B13" s="335"/>
      <c r="C13" s="335"/>
      <c r="D13" s="5" t="s">
        <v>41</v>
      </c>
      <c r="E13" s="14">
        <v>28198.9</v>
      </c>
      <c r="F13" s="14">
        <v>27220.9</v>
      </c>
      <c r="G13" s="130">
        <f t="shared" si="0"/>
        <v>40578.6</v>
      </c>
      <c r="H13" s="130">
        <f t="shared" si="0"/>
        <v>8659.8222399999995</v>
      </c>
      <c r="I13" s="130"/>
      <c r="J13" s="130"/>
      <c r="K13" s="130">
        <f t="shared" si="1"/>
        <v>29816.1</v>
      </c>
      <c r="L13" s="216">
        <f t="shared" si="1"/>
        <v>29816.1</v>
      </c>
      <c r="M13" s="332"/>
    </row>
    <row r="14" spans="1:18" ht="21.75" customHeight="1" thickBot="1">
      <c r="A14" s="351"/>
      <c r="B14" s="336"/>
      <c r="C14" s="336"/>
      <c r="D14" s="6" t="s">
        <v>42</v>
      </c>
      <c r="E14" s="15">
        <v>0</v>
      </c>
      <c r="F14" s="15">
        <v>0</v>
      </c>
      <c r="G14" s="131">
        <f t="shared" si="0"/>
        <v>0</v>
      </c>
      <c r="H14" s="131">
        <f t="shared" si="0"/>
        <v>0</v>
      </c>
      <c r="I14" s="131"/>
      <c r="J14" s="131"/>
      <c r="K14" s="131">
        <f t="shared" si="1"/>
        <v>0</v>
      </c>
      <c r="L14" s="217">
        <f t="shared" si="1"/>
        <v>0</v>
      </c>
      <c r="M14" s="333"/>
    </row>
    <row r="15" spans="1:18">
      <c r="A15" s="349">
        <v>2</v>
      </c>
      <c r="B15" s="341" t="s">
        <v>116</v>
      </c>
      <c r="C15" s="344" t="s">
        <v>47</v>
      </c>
      <c r="D15" s="4" t="s">
        <v>38</v>
      </c>
      <c r="E15" s="22">
        <v>101502.8</v>
      </c>
      <c r="F15" s="22">
        <v>96381.8</v>
      </c>
      <c r="G15" s="209">
        <f>G17+G18+G19+G20</f>
        <v>156238.62840000002</v>
      </c>
      <c r="H15" s="209">
        <f>H17+H18+H19+H20</f>
        <v>27877.513999999999</v>
      </c>
      <c r="I15" s="209"/>
      <c r="J15" s="209"/>
      <c r="K15" s="209">
        <f>K16+K17+K18+K19+K20</f>
        <v>78365.100000000006</v>
      </c>
      <c r="L15" s="215">
        <f>L16+L17+L18+L19+L20</f>
        <v>78365.100000000006</v>
      </c>
      <c r="M15" s="331"/>
      <c r="N15" s="212"/>
      <c r="O15" s="212"/>
      <c r="P15" s="212"/>
      <c r="Q15" s="212"/>
      <c r="R15" s="213"/>
    </row>
    <row r="16" spans="1:18">
      <c r="A16" s="350"/>
      <c r="B16" s="342"/>
      <c r="C16" s="345"/>
      <c r="D16" s="5" t="s">
        <v>39</v>
      </c>
      <c r="E16" s="14"/>
      <c r="F16" s="14"/>
      <c r="G16" s="130"/>
      <c r="H16" s="130"/>
      <c r="I16" s="130"/>
      <c r="J16" s="130"/>
      <c r="K16" s="130"/>
      <c r="L16" s="216"/>
      <c r="M16" s="332"/>
      <c r="N16" s="212"/>
      <c r="O16" s="212"/>
      <c r="P16" s="212"/>
      <c r="Q16" s="212"/>
      <c r="R16" s="213"/>
    </row>
    <row r="17" spans="1:18" ht="16.5" customHeight="1">
      <c r="A17" s="350"/>
      <c r="B17" s="342"/>
      <c r="C17" s="345"/>
      <c r="D17" s="5" t="s">
        <v>117</v>
      </c>
      <c r="E17" s="14"/>
      <c r="F17" s="14"/>
      <c r="G17" s="130"/>
      <c r="H17" s="130"/>
      <c r="I17" s="130"/>
      <c r="J17" s="130"/>
      <c r="K17" s="130"/>
      <c r="L17" s="216"/>
      <c r="M17" s="332"/>
      <c r="N17" s="212"/>
      <c r="O17" s="212"/>
      <c r="P17" s="212"/>
      <c r="Q17" s="212"/>
      <c r="R17" s="213"/>
    </row>
    <row r="18" spans="1:18" ht="16.5" customHeight="1">
      <c r="A18" s="350"/>
      <c r="B18" s="342"/>
      <c r="C18" s="345"/>
      <c r="D18" s="5" t="s">
        <v>40</v>
      </c>
      <c r="E18" s="14">
        <v>96843.5</v>
      </c>
      <c r="F18" s="14">
        <v>91892</v>
      </c>
      <c r="G18" s="130">
        <f>'11 Приложение'!K22+'11 Приложение'!K28+'11 Приложение'!K29-218.4-248.1</f>
        <v>141886.57</v>
      </c>
      <c r="H18" s="130">
        <f>'11 Приложение'!L22+'11 Приложение'!L28+'11 Приложение'!L29</f>
        <v>27877.513999999999</v>
      </c>
      <c r="I18" s="130"/>
      <c r="J18" s="130"/>
      <c r="K18" s="130">
        <f>'11 Приложение'!O22+'11 Приложение'!O23+'11 Приложение'!O29</f>
        <v>73865.100000000006</v>
      </c>
      <c r="L18" s="216">
        <f>'11 Приложение'!P22+'11 Приложение'!P23+'11 Приложение'!P29</f>
        <v>73865.100000000006</v>
      </c>
      <c r="M18" s="332"/>
      <c r="N18" s="212"/>
      <c r="O18" s="212"/>
      <c r="P18" s="212"/>
      <c r="Q18" s="212"/>
      <c r="R18" s="213"/>
    </row>
    <row r="19" spans="1:18" ht="16.5" customHeight="1">
      <c r="A19" s="350"/>
      <c r="B19" s="342"/>
      <c r="C19" s="345"/>
      <c r="D19" s="5" t="s">
        <v>41</v>
      </c>
      <c r="E19" s="14">
        <v>4659.3</v>
      </c>
      <c r="F19" s="14">
        <v>4489.7</v>
      </c>
      <c r="G19" s="130">
        <f>'11 Приложение'!K21+'11 Приложение'!K24+'11 Приложение'!K25+'11 Приложение'!K26+218.4+248.1</f>
        <v>14352.0584</v>
      </c>
      <c r="H19" s="130">
        <f>'11 Приложение'!L21+'11 Приложение'!L24+'11 Приложение'!L25+'11 Приложение'!L26</f>
        <v>0</v>
      </c>
      <c r="I19" s="130"/>
      <c r="J19" s="130"/>
      <c r="K19" s="130">
        <f>'11 Приложение'!O21+'11 Приложение'!O26</f>
        <v>4500</v>
      </c>
      <c r="L19" s="216">
        <f>'11 Приложение'!P21+'11 Приложение'!P26</f>
        <v>4500</v>
      </c>
      <c r="M19" s="332"/>
      <c r="N19" s="212"/>
      <c r="O19" s="212"/>
      <c r="P19" s="212"/>
      <c r="Q19" s="212"/>
      <c r="R19" s="213"/>
    </row>
    <row r="20" spans="1:18" ht="16.5" customHeight="1" thickBot="1">
      <c r="A20" s="351"/>
      <c r="B20" s="343"/>
      <c r="C20" s="346"/>
      <c r="D20" s="6" t="s">
        <v>42</v>
      </c>
      <c r="E20" s="15"/>
      <c r="F20" s="15"/>
      <c r="G20" s="131"/>
      <c r="H20" s="131"/>
      <c r="I20" s="131"/>
      <c r="J20" s="131"/>
      <c r="K20" s="131"/>
      <c r="L20" s="217"/>
      <c r="M20" s="333"/>
      <c r="N20" s="213"/>
      <c r="O20" s="213"/>
      <c r="P20" s="213"/>
      <c r="Q20" s="213"/>
      <c r="R20" s="213"/>
    </row>
    <row r="21" spans="1:18">
      <c r="A21" s="349">
        <v>3</v>
      </c>
      <c r="B21" s="341" t="s">
        <v>113</v>
      </c>
      <c r="C21" s="344" t="s">
        <v>48</v>
      </c>
      <c r="D21" s="4" t="s">
        <v>38</v>
      </c>
      <c r="E21" s="22">
        <v>71194.100000000006</v>
      </c>
      <c r="F21" s="22">
        <v>71175.199999999997</v>
      </c>
      <c r="G21" s="209">
        <f>G23+G24+G25+G26</f>
        <v>25298.8976</v>
      </c>
      <c r="H21" s="209">
        <f>H23+H22+H24+H25+H26</f>
        <v>2053.03424</v>
      </c>
      <c r="I21" s="209"/>
      <c r="J21" s="209"/>
      <c r="K21" s="209">
        <f>K23+K22+K24+K25+K26</f>
        <v>2505</v>
      </c>
      <c r="L21" s="215">
        <f>L23+L22+L24+L25+L26</f>
        <v>2505</v>
      </c>
      <c r="M21" s="331"/>
      <c r="N21" s="212"/>
      <c r="O21" s="212"/>
      <c r="P21" s="212"/>
      <c r="Q21" s="212"/>
      <c r="R21" s="213"/>
    </row>
    <row r="22" spans="1:18">
      <c r="A22" s="350"/>
      <c r="B22" s="342"/>
      <c r="C22" s="345"/>
      <c r="D22" s="5" t="s">
        <v>39</v>
      </c>
      <c r="E22" s="14"/>
      <c r="F22" s="14"/>
      <c r="G22" s="130"/>
      <c r="H22" s="130"/>
      <c r="I22" s="130"/>
      <c r="J22" s="130"/>
      <c r="K22" s="130"/>
      <c r="L22" s="216"/>
      <c r="M22" s="332"/>
      <c r="N22" s="212"/>
      <c r="O22" s="212"/>
      <c r="P22" s="212"/>
      <c r="Q22" s="212"/>
      <c r="R22" s="213"/>
    </row>
    <row r="23" spans="1:18" ht="16.5" customHeight="1">
      <c r="A23" s="350"/>
      <c r="B23" s="342"/>
      <c r="C23" s="345"/>
      <c r="D23" s="5" t="s">
        <v>117</v>
      </c>
      <c r="E23" s="14">
        <v>8378.2999999999993</v>
      </c>
      <c r="F23" s="14">
        <v>8378.2999999999993</v>
      </c>
      <c r="G23" s="130">
        <f>45.29789</f>
        <v>45.297890000000002</v>
      </c>
      <c r="H23" s="130">
        <v>0</v>
      </c>
      <c r="I23" s="130"/>
      <c r="J23" s="130"/>
      <c r="K23" s="130">
        <v>0</v>
      </c>
      <c r="L23" s="216">
        <v>0</v>
      </c>
      <c r="M23" s="332"/>
      <c r="N23" s="212"/>
      <c r="O23" s="212"/>
      <c r="P23" s="212"/>
      <c r="Q23" s="212"/>
      <c r="R23" s="213"/>
    </row>
    <row r="24" spans="1:18" ht="16.5" customHeight="1">
      <c r="A24" s="350"/>
      <c r="B24" s="342"/>
      <c r="C24" s="345"/>
      <c r="D24" s="5" t="s">
        <v>40</v>
      </c>
      <c r="E24" s="14">
        <v>57590.3</v>
      </c>
      <c r="F24" s="14">
        <v>57590.3</v>
      </c>
      <c r="G24" s="130">
        <f>'11 Приложение'!K37-10+'11 Приложение'!K42+18.50211+'11 Приложение'!K47</f>
        <v>21904.34835</v>
      </c>
      <c r="H24" s="130">
        <f>'11 Приложение'!L37+'11 Приложение'!L42+'11 Приложение'!L47</f>
        <v>0</v>
      </c>
      <c r="I24" s="130"/>
      <c r="J24" s="130"/>
      <c r="K24" s="130">
        <v>0</v>
      </c>
      <c r="L24" s="216">
        <f>'11 Приложение'!P39-L23-1000</f>
        <v>0</v>
      </c>
      <c r="M24" s="332"/>
      <c r="N24" s="212"/>
      <c r="O24" s="212"/>
      <c r="P24" s="212"/>
      <c r="Q24" s="212"/>
      <c r="R24" s="213"/>
    </row>
    <row r="25" spans="1:18" ht="16.5" customHeight="1">
      <c r="A25" s="350"/>
      <c r="B25" s="342"/>
      <c r="C25" s="345"/>
      <c r="D25" s="5" t="s">
        <v>41</v>
      </c>
      <c r="E25" s="14">
        <v>5225.5</v>
      </c>
      <c r="F25" s="14">
        <v>5206.7</v>
      </c>
      <c r="G25" s="130">
        <f>'11 Приложение'!K36+10+'11 Приложение'!K38+'11 Приложение'!K39+'11 Приложение'!K40+'11 Приложение'!K41+7.09</f>
        <v>3349.2513599999997</v>
      </c>
      <c r="H25" s="130">
        <f>'11 Приложение'!L36+'11 Приложение'!L38+'11 Приложение'!L39+'11 Приложение'!L40+'11 Приложение'!L41</f>
        <v>2053.03424</v>
      </c>
      <c r="I25" s="130"/>
      <c r="J25" s="130"/>
      <c r="K25" s="130">
        <f>'11 Приложение'!O36+'11 Приложение'!O37+'11 Приложение'!O39+'11 Приложение'!O40</f>
        <v>2505</v>
      </c>
      <c r="L25" s="216">
        <f>'11 Приложение'!P36+'11 Приложение'!P37+'11 Приложение'!P39+'11 Приложение'!P40</f>
        <v>2505</v>
      </c>
      <c r="M25" s="332"/>
      <c r="N25" s="212"/>
      <c r="O25" s="212"/>
      <c r="P25" s="212"/>
      <c r="Q25" s="212"/>
      <c r="R25" s="213"/>
    </row>
    <row r="26" spans="1:18" ht="16.5" customHeight="1" thickBot="1">
      <c r="A26" s="351"/>
      <c r="B26" s="343"/>
      <c r="C26" s="346"/>
      <c r="D26" s="6" t="s">
        <v>42</v>
      </c>
      <c r="E26" s="15"/>
      <c r="F26" s="15"/>
      <c r="G26" s="131"/>
      <c r="H26" s="131"/>
      <c r="I26" s="131"/>
      <c r="J26" s="131"/>
      <c r="K26" s="131"/>
      <c r="L26" s="217"/>
      <c r="M26" s="333"/>
      <c r="N26" s="213"/>
      <c r="O26" s="213"/>
      <c r="P26" s="213"/>
      <c r="Q26" s="213"/>
      <c r="R26" s="213"/>
    </row>
    <row r="27" spans="1:18">
      <c r="A27" s="349">
        <v>4</v>
      </c>
      <c r="B27" s="341" t="s">
        <v>114</v>
      </c>
      <c r="C27" s="344" t="s">
        <v>49</v>
      </c>
      <c r="D27" s="4" t="s">
        <v>38</v>
      </c>
      <c r="E27" s="22">
        <v>44269.5</v>
      </c>
      <c r="F27" s="22">
        <v>43975.199999999997</v>
      </c>
      <c r="G27" s="209">
        <f>G28+G28+G29+G30+G31+G32</f>
        <v>77792.100000000006</v>
      </c>
      <c r="H27" s="209">
        <f>H28+H28+H29+H30+H31+H32</f>
        <v>5130.7879999999996</v>
      </c>
      <c r="I27" s="209"/>
      <c r="J27" s="209"/>
      <c r="K27" s="209">
        <f>K28+K28+K29+K30+K31+K32</f>
        <v>22360.1</v>
      </c>
      <c r="L27" s="215">
        <f>L28+L28+L29+L30+L31+L32</f>
        <v>22303.8</v>
      </c>
      <c r="M27" s="331"/>
      <c r="N27" s="212"/>
      <c r="O27" s="212"/>
      <c r="P27" s="212"/>
      <c r="Q27" s="212"/>
      <c r="R27" s="213"/>
    </row>
    <row r="28" spans="1:18">
      <c r="A28" s="350"/>
      <c r="B28" s="342"/>
      <c r="C28" s="345"/>
      <c r="D28" s="5" t="s">
        <v>39</v>
      </c>
      <c r="E28" s="14"/>
      <c r="F28" s="14"/>
      <c r="G28" s="130"/>
      <c r="H28" s="130"/>
      <c r="I28" s="130"/>
      <c r="J28" s="130"/>
      <c r="K28" s="130"/>
      <c r="L28" s="216"/>
      <c r="M28" s="332"/>
      <c r="N28" s="212"/>
      <c r="O28" s="212"/>
      <c r="P28" s="212"/>
      <c r="Q28" s="212"/>
      <c r="R28" s="213"/>
    </row>
    <row r="29" spans="1:18" ht="16.5" customHeight="1">
      <c r="A29" s="350"/>
      <c r="B29" s="342"/>
      <c r="C29" s="345"/>
      <c r="D29" s="5" t="s">
        <v>117</v>
      </c>
      <c r="E29" s="14"/>
      <c r="F29" s="14"/>
      <c r="G29" s="130"/>
      <c r="H29" s="130"/>
      <c r="I29" s="130"/>
      <c r="J29" s="130"/>
      <c r="K29" s="130"/>
      <c r="L29" s="216"/>
      <c r="M29" s="332"/>
      <c r="N29" s="212"/>
      <c r="O29" s="212"/>
      <c r="P29" s="212"/>
      <c r="Q29" s="212"/>
      <c r="R29" s="213"/>
    </row>
    <row r="30" spans="1:18" ht="16.5" customHeight="1">
      <c r="A30" s="350"/>
      <c r="B30" s="342"/>
      <c r="C30" s="345"/>
      <c r="D30" s="5" t="s">
        <v>40</v>
      </c>
      <c r="E30" s="14">
        <v>29818.6</v>
      </c>
      <c r="F30" s="14">
        <v>29756.7</v>
      </c>
      <c r="G30" s="130">
        <f>'11 Приложение'!K58+'11 Приложение'!K67-288</f>
        <v>59425.8</v>
      </c>
      <c r="H30" s="130">
        <f>'11 Приложение'!L58+'11 Приложение'!L67</f>
        <v>0</v>
      </c>
      <c r="I30" s="130"/>
      <c r="J30" s="130"/>
      <c r="K30" s="130">
        <f>'11 Приложение'!O67</f>
        <v>169</v>
      </c>
      <c r="L30" s="216">
        <f>'11 Приложение'!P67</f>
        <v>112.7</v>
      </c>
      <c r="M30" s="332"/>
      <c r="N30" s="212"/>
      <c r="O30" s="212"/>
      <c r="P30" s="212"/>
      <c r="Q30" s="212"/>
      <c r="R30" s="213"/>
    </row>
    <row r="31" spans="1:18" ht="16.5" customHeight="1">
      <c r="A31" s="350"/>
      <c r="B31" s="342"/>
      <c r="C31" s="345"/>
      <c r="D31" s="5" t="s">
        <v>41</v>
      </c>
      <c r="E31" s="14">
        <v>14450.9</v>
      </c>
      <c r="F31" s="14">
        <v>14218.4</v>
      </c>
      <c r="G31" s="130">
        <f>'11 Приложение'!K56+'11 Приложение'!K60+'11 Приложение'!K64+288+'11 Приложение'!K68</f>
        <v>18366.3</v>
      </c>
      <c r="H31" s="130">
        <f>'11 Приложение'!L56+'11 Приложение'!L60</f>
        <v>5130.7879999999996</v>
      </c>
      <c r="I31" s="130"/>
      <c r="J31" s="130"/>
      <c r="K31" s="130">
        <f>'11 Приложение'!O56+'11 Приложение'!O60+'11 Приложение'!O57+'11 Приложение'!O59</f>
        <v>22191.1</v>
      </c>
      <c r="L31" s="130">
        <f>'11 Приложение'!P56+'11 Приложение'!P60+'11 Приложение'!P57+'11 Приложение'!P59</f>
        <v>22191.1</v>
      </c>
      <c r="M31" s="332"/>
      <c r="N31" s="212"/>
      <c r="O31" s="212"/>
      <c r="P31" s="212"/>
      <c r="Q31" s="212"/>
      <c r="R31" s="213"/>
    </row>
    <row r="32" spans="1:18" ht="16.5" customHeight="1" thickBot="1">
      <c r="A32" s="351"/>
      <c r="B32" s="343"/>
      <c r="C32" s="346"/>
      <c r="D32" s="6" t="s">
        <v>42</v>
      </c>
      <c r="E32" s="15"/>
      <c r="F32" s="15"/>
      <c r="G32" s="131"/>
      <c r="H32" s="131"/>
      <c r="I32" s="131"/>
      <c r="J32" s="131"/>
      <c r="K32" s="131"/>
      <c r="L32" s="217"/>
      <c r="M32" s="333"/>
      <c r="N32" s="213"/>
      <c r="O32" s="213"/>
      <c r="P32" s="213"/>
      <c r="Q32" s="213"/>
      <c r="R32" s="213"/>
    </row>
    <row r="33" spans="1:18">
      <c r="A33" s="349">
        <v>5</v>
      </c>
      <c r="B33" s="341" t="s">
        <v>115</v>
      </c>
      <c r="C33" s="344" t="s">
        <v>50</v>
      </c>
      <c r="D33" s="4" t="s">
        <v>38</v>
      </c>
      <c r="E33" s="22">
        <v>138278.5</v>
      </c>
      <c r="F33" s="22">
        <v>99549.9</v>
      </c>
      <c r="G33" s="209">
        <f>G34+G35+G36+G37+G38</f>
        <v>38532.784359999998</v>
      </c>
      <c r="H33" s="209">
        <f>H34+H35+H36+H37+H38</f>
        <v>30497.794119999999</v>
      </c>
      <c r="I33" s="209"/>
      <c r="J33" s="209"/>
      <c r="K33" s="209">
        <f>K34+K35+K36+K37+K38</f>
        <v>620</v>
      </c>
      <c r="L33" s="215">
        <f>L34+L35+L36+L37+L38</f>
        <v>620</v>
      </c>
      <c r="M33" s="331"/>
      <c r="N33" s="212"/>
      <c r="O33" s="212"/>
      <c r="P33" s="212"/>
      <c r="Q33" s="212"/>
      <c r="R33" s="213"/>
    </row>
    <row r="34" spans="1:18">
      <c r="A34" s="350"/>
      <c r="B34" s="342"/>
      <c r="C34" s="345"/>
      <c r="D34" s="5" t="s">
        <v>39</v>
      </c>
      <c r="E34" s="14"/>
      <c r="F34" s="14"/>
      <c r="G34" s="130"/>
      <c r="H34" s="130"/>
      <c r="I34" s="130"/>
      <c r="J34" s="130"/>
      <c r="K34" s="130"/>
      <c r="L34" s="216"/>
      <c r="M34" s="332"/>
      <c r="N34" s="212"/>
      <c r="O34" s="212"/>
      <c r="P34" s="212"/>
      <c r="Q34" s="212"/>
      <c r="R34" s="213"/>
    </row>
    <row r="35" spans="1:18" ht="16.5" customHeight="1">
      <c r="A35" s="350"/>
      <c r="B35" s="342"/>
      <c r="C35" s="345"/>
      <c r="D35" s="5" t="s">
        <v>117</v>
      </c>
      <c r="E35" s="14"/>
      <c r="F35" s="14"/>
      <c r="G35" s="130"/>
      <c r="H35" s="130"/>
      <c r="I35" s="130"/>
      <c r="J35" s="130"/>
      <c r="K35" s="130"/>
      <c r="L35" s="216"/>
      <c r="M35" s="332"/>
      <c r="N35" s="212"/>
      <c r="O35" s="212"/>
      <c r="P35" s="212"/>
      <c r="Q35" s="212"/>
      <c r="R35" s="213"/>
    </row>
    <row r="36" spans="1:18" ht="16.5" customHeight="1">
      <c r="A36" s="350"/>
      <c r="B36" s="342"/>
      <c r="C36" s="345"/>
      <c r="D36" s="5" t="s">
        <v>40</v>
      </c>
      <c r="E36" s="14">
        <v>134415.29999999999</v>
      </c>
      <c r="F36" s="14">
        <v>96243.9</v>
      </c>
      <c r="G36" s="130">
        <f>'11 Приложение'!K76-555.6+'11 Приложение'!K89</f>
        <v>34021.794119999999</v>
      </c>
      <c r="H36" s="130">
        <f>'11 Приложение'!L76+'11 Приложение'!L89</f>
        <v>29021.794119999999</v>
      </c>
      <c r="I36" s="130"/>
      <c r="J36" s="130"/>
      <c r="K36" s="130">
        <f>'11 Приложение'!O76+'11 Приложение'!O83+'11 Приложение'!O84</f>
        <v>0</v>
      </c>
      <c r="L36" s="216">
        <f>'11 Приложение'!P76+'11 Приложение'!P83+'11 Приложение'!P84</f>
        <v>0</v>
      </c>
      <c r="M36" s="332"/>
      <c r="N36" s="212"/>
      <c r="O36" s="212"/>
      <c r="P36" s="212"/>
      <c r="Q36" s="212"/>
      <c r="R36" s="213"/>
    </row>
    <row r="37" spans="1:18" ht="16.5" customHeight="1">
      <c r="A37" s="350"/>
      <c r="B37" s="342"/>
      <c r="C37" s="345"/>
      <c r="D37" s="5" t="s">
        <v>41</v>
      </c>
      <c r="E37" s="14">
        <v>3863.1</v>
      </c>
      <c r="F37" s="14">
        <v>3306</v>
      </c>
      <c r="G37" s="130">
        <f>'11 Приложение'!K77+555.6+'11 Приложение'!K81+'11 Приложение'!K82+'11 Приложение'!K88</f>
        <v>4510.9902400000001</v>
      </c>
      <c r="H37" s="130">
        <f>'11 Приложение'!L77+'11 Приложение'!L81+'11 Приложение'!L82+'11 Приложение'!L88</f>
        <v>1476</v>
      </c>
      <c r="I37" s="130"/>
      <c r="J37" s="130"/>
      <c r="K37" s="130">
        <f>'11 Приложение'!O74+'11 Приложение'!O75+'11 Приложение'!O77+'11 Приложение'!O78+'11 Приложение'!O81+'11 Приложение'!O82+'11 Приложение'!O85+'11 Приложение'!O87+'11 Приложение'!O89</f>
        <v>620</v>
      </c>
      <c r="L37" s="216">
        <f>'11 Приложение'!P74+'11 Приложение'!P75+'11 Приложение'!P77+'11 Приложение'!P78+'11 Приложение'!P81+'11 Приложение'!P82+'11 Приложение'!P85+'11 Приложение'!P87+'11 Приложение'!P89</f>
        <v>620</v>
      </c>
      <c r="M37" s="332"/>
      <c r="N37" s="212"/>
      <c r="O37" s="212"/>
      <c r="P37" s="212"/>
      <c r="Q37" s="212"/>
      <c r="R37" s="213"/>
    </row>
    <row r="38" spans="1:18" ht="16.5" customHeight="1" thickBot="1">
      <c r="A38" s="351"/>
      <c r="B38" s="343"/>
      <c r="C38" s="346"/>
      <c r="D38" s="6" t="s">
        <v>42</v>
      </c>
      <c r="E38" s="15"/>
      <c r="F38" s="15"/>
      <c r="G38" s="15"/>
      <c r="H38" s="15"/>
      <c r="I38" s="15"/>
      <c r="J38" s="15"/>
      <c r="K38" s="15"/>
      <c r="L38" s="218"/>
      <c r="M38" s="333"/>
    </row>
    <row r="40" spans="1:18" s="28" customFormat="1" ht="15.75">
      <c r="A40" s="231" t="s">
        <v>160</v>
      </c>
      <c r="B40" s="231"/>
      <c r="C40" s="231"/>
      <c r="E40" s="50"/>
      <c r="F40" s="50"/>
      <c r="G40" s="50"/>
      <c r="H40" s="50"/>
      <c r="I40" s="340"/>
      <c r="J40" s="340"/>
      <c r="L40" s="339" t="s">
        <v>150</v>
      </c>
      <c r="M40" s="339"/>
      <c r="N40" s="211"/>
    </row>
    <row r="41" spans="1:18">
      <c r="N41" s="210"/>
    </row>
  </sheetData>
  <mergeCells count="37">
    <mergeCell ref="I1:M1"/>
    <mergeCell ref="I2:M2"/>
    <mergeCell ref="A33:A38"/>
    <mergeCell ref="B33:B38"/>
    <mergeCell ref="A21:A26"/>
    <mergeCell ref="A27:A32"/>
    <mergeCell ref="B27:B32"/>
    <mergeCell ref="A15:A20"/>
    <mergeCell ref="B15:B20"/>
    <mergeCell ref="C15:C20"/>
    <mergeCell ref="A3:M3"/>
    <mergeCell ref="K5:L6"/>
    <mergeCell ref="M5:M7"/>
    <mergeCell ref="G6:H6"/>
    <mergeCell ref="I6:J6"/>
    <mergeCell ref="A9:A14"/>
    <mergeCell ref="A5:A7"/>
    <mergeCell ref="B5:B7"/>
    <mergeCell ref="C5:C7"/>
    <mergeCell ref="A40:C40"/>
    <mergeCell ref="L40:M40"/>
    <mergeCell ref="I40:J40"/>
    <mergeCell ref="B21:B26"/>
    <mergeCell ref="C21:C26"/>
    <mergeCell ref="C27:C32"/>
    <mergeCell ref="C33:C38"/>
    <mergeCell ref="M15:M20"/>
    <mergeCell ref="M21:M26"/>
    <mergeCell ref="M27:M32"/>
    <mergeCell ref="M33:M38"/>
    <mergeCell ref="D10:L10"/>
    <mergeCell ref="D5:D7"/>
    <mergeCell ref="E5:F6"/>
    <mergeCell ref="G5:J5"/>
    <mergeCell ref="M9:M14"/>
    <mergeCell ref="B9:B14"/>
    <mergeCell ref="C9:C14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9 приложение</vt:lpstr>
      <vt:lpstr>10 приложение</vt:lpstr>
      <vt:lpstr>11 Приложение</vt:lpstr>
      <vt:lpstr>12 Приложение</vt:lpstr>
      <vt:lpstr>Лист1</vt:lpstr>
      <vt:lpstr>'10 приложение'!Область_печати</vt:lpstr>
      <vt:lpstr>'11 Приложение'!Область_печати</vt:lpstr>
      <vt:lpstr>'12 Приложение'!Область_печати</vt:lpstr>
      <vt:lpstr>'9 приложение'!Область_печати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2022-08-15T05:04:21Z</dcterms:modified>
</cp:coreProperties>
</file>